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2.xml" ContentType="application/vnd.openxmlformats-officedocument.spreadsheetml.chartsheet+xml"/>
  <Override PartName="/xl/worksheets/sheet7.xml" ContentType="application/vnd.openxmlformats-officedocument.spreadsheetml.worksheet+xml"/>
  <Override PartName="/xl/chartsheets/sheet3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HP\Desktop\April\playbook\Fw_ Poslovna orodja\"/>
    </mc:Choice>
  </mc:AlternateContent>
  <xr:revisionPtr revIDLastSave="0" documentId="13_ncr:1_{11701025-A065-407F-AA14-4927D1FE5F85}" xr6:coauthVersionLast="47" xr6:coauthVersionMax="47" xr10:uidLastSave="{00000000-0000-0000-0000-000000000000}"/>
  <bookViews>
    <workbookView xWindow="-120" yWindow="-120" windowWidth="29040" windowHeight="15720" tabRatio="899" xr2:uid="{00000000-000D-0000-FFFF-FFFF00000000}"/>
  </bookViews>
  <sheets>
    <sheet name="Financial Plan" sheetId="1" r:id="rId1"/>
    <sheet name="Executive Summary" sheetId="2" r:id="rId2"/>
    <sheet name="Cash flow forecast" sheetId="24" r:id="rId3"/>
    <sheet name="Cash-flow chart" sheetId="49" r:id="rId4"/>
    <sheet name="Depreciation" sheetId="29" r:id="rId5"/>
    <sheet name="Break-even Analysis" sheetId="22" r:id="rId6"/>
    <sheet name="Table Break-even point " sheetId="50" r:id="rId7"/>
    <sheet name="Break-even point chart" sheetId="51" r:id="rId8"/>
    <sheet name="Annual Budgeting and tracking" sheetId="52" r:id="rId9"/>
    <sheet name="Budgeting &amp; tracking chart" sheetId="53" r:id="rId10"/>
    <sheet name="Income statement (12 months)" sheetId="26" r:id="rId11"/>
    <sheet name="Income statement (3 years)" sheetId="46" r:id="rId12"/>
    <sheet name="Balance sheet" sheetId="25" r:id="rId13"/>
    <sheet name="Loan Amort.10 years (monthly)" sheetId="47" r:id="rId14"/>
    <sheet name="Loan Amort.10 years (quarterly)" sheetId="48" r:id="rId15"/>
  </sheets>
  <definedNames>
    <definedName name="_xlnm.Print_Area" localSheetId="8">'Annual Budgeting and tracking'!$B$1:$V$54</definedName>
    <definedName name="_xlnm.Print_Area" localSheetId="12">'Balance sheet'!$B$1:$E$61</definedName>
    <definedName name="_xlnm.Print_Area" localSheetId="5">'Break-even Analysis'!$B$1:$C$63</definedName>
    <definedName name="_xlnm.Print_Area" localSheetId="2">'Cash flow forecast'!$B$1:$U$52</definedName>
    <definedName name="_xlnm.Print_Area" localSheetId="4">Depreciation!$A$1:$S$51</definedName>
    <definedName name="_xlnm.Print_Area" localSheetId="1">'Executive Summary'!$B$1:$G$30</definedName>
    <definedName name="_xlnm.Print_Area" localSheetId="0">'Financial Plan'!$A$1:$J$43</definedName>
    <definedName name="_xlnm.Print_Area" localSheetId="10">'Income statement (12 months)'!$B$1:$O$44</definedName>
    <definedName name="_xlnm.Print_Area" localSheetId="11">'Income statement (3 years)'!$B$1:$F$44</definedName>
    <definedName name="_xlnm.Print_Titles" localSheetId="13">'Loan Amort.10 years (monthly)'!$3:$10</definedName>
    <definedName name="_xlnm.Print_Titles" localSheetId="14">'Loan Amort.10 years (quarterly)'!$3:$10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2" l="1"/>
  <c r="C11" i="52"/>
  <c r="C12" i="52"/>
  <c r="C13" i="52"/>
  <c r="C14" i="52"/>
  <c r="C19" i="52"/>
  <c r="C20" i="52"/>
  <c r="C22" i="52"/>
  <c r="C23" i="52"/>
  <c r="C24" i="52"/>
  <c r="C26" i="52"/>
  <c r="C27" i="52"/>
  <c r="C28" i="52"/>
  <c r="C29" i="52"/>
  <c r="C30" i="52"/>
  <c r="C31" i="52"/>
  <c r="C32" i="52"/>
  <c r="C33" i="52"/>
  <c r="C34" i="52"/>
  <c r="C35" i="52"/>
  <c r="C36" i="52"/>
  <c r="C37" i="52"/>
  <c r="C38" i="52"/>
  <c r="C39" i="52"/>
  <c r="C40" i="52"/>
  <c r="C41" i="52"/>
  <c r="C42" i="52"/>
  <c r="C44" i="52"/>
  <c r="C45" i="52"/>
  <c r="C46" i="52"/>
  <c r="C47" i="52"/>
  <c r="D15" i="52"/>
  <c r="D47" i="52"/>
  <c r="F47" i="52" s="1"/>
  <c r="G10" i="52"/>
  <c r="G11" i="52"/>
  <c r="S11" i="52" s="1"/>
  <c r="G12" i="52"/>
  <c r="G13" i="52"/>
  <c r="G14" i="52"/>
  <c r="G22" i="52"/>
  <c r="G23" i="52"/>
  <c r="G24" i="52"/>
  <c r="G26" i="52"/>
  <c r="G27" i="52"/>
  <c r="G28" i="52"/>
  <c r="G29" i="52"/>
  <c r="G30" i="52"/>
  <c r="G31" i="52"/>
  <c r="G32" i="52"/>
  <c r="G33" i="52"/>
  <c r="G34" i="52"/>
  <c r="G35" i="52"/>
  <c r="G36" i="52"/>
  <c r="G37" i="52"/>
  <c r="G38" i="52"/>
  <c r="G39" i="52"/>
  <c r="G40" i="52"/>
  <c r="G41" i="52"/>
  <c r="G42" i="52"/>
  <c r="G44" i="52"/>
  <c r="G45" i="52"/>
  <c r="G46" i="52"/>
  <c r="G19" i="52"/>
  <c r="G20" i="52"/>
  <c r="S20" i="52" s="1"/>
  <c r="H15" i="52"/>
  <c r="H47" i="52"/>
  <c r="K10" i="52"/>
  <c r="K11" i="52"/>
  <c r="K12" i="52"/>
  <c r="K13" i="52"/>
  <c r="K14" i="52"/>
  <c r="S14" i="52"/>
  <c r="K22" i="52"/>
  <c r="K23" i="52"/>
  <c r="K24" i="52"/>
  <c r="K26" i="52"/>
  <c r="K27" i="52"/>
  <c r="K28" i="52"/>
  <c r="K29" i="52"/>
  <c r="K30" i="52"/>
  <c r="K31" i="52"/>
  <c r="K32" i="52"/>
  <c r="S32" i="52" s="1"/>
  <c r="K33" i="52"/>
  <c r="K34" i="52"/>
  <c r="K35" i="52"/>
  <c r="K36" i="52"/>
  <c r="K37" i="52"/>
  <c r="K38" i="52"/>
  <c r="K39" i="52"/>
  <c r="K40" i="52"/>
  <c r="K41" i="52"/>
  <c r="K42" i="52"/>
  <c r="K44" i="52"/>
  <c r="K45" i="52"/>
  <c r="K46" i="52"/>
  <c r="K19" i="52"/>
  <c r="K20" i="52"/>
  <c r="L15" i="52"/>
  <c r="L47" i="52"/>
  <c r="O10" i="52"/>
  <c r="O11" i="52"/>
  <c r="O12" i="52"/>
  <c r="O13" i="52"/>
  <c r="O14" i="52"/>
  <c r="O22" i="52"/>
  <c r="O23" i="52"/>
  <c r="O24" i="52"/>
  <c r="O26" i="52"/>
  <c r="O27" i="52"/>
  <c r="S27" i="52" s="1"/>
  <c r="O28" i="52"/>
  <c r="O29" i="52"/>
  <c r="O30" i="52"/>
  <c r="O31" i="52"/>
  <c r="O32" i="52"/>
  <c r="O33" i="52"/>
  <c r="O34" i="52"/>
  <c r="O35" i="52"/>
  <c r="S35" i="52" s="1"/>
  <c r="O36" i="52"/>
  <c r="O37" i="52"/>
  <c r="O38" i="52"/>
  <c r="O39" i="52"/>
  <c r="O40" i="52"/>
  <c r="O41" i="52"/>
  <c r="O42" i="52"/>
  <c r="O44" i="52"/>
  <c r="S44" i="52" s="1"/>
  <c r="O45" i="52"/>
  <c r="O19" i="52"/>
  <c r="O47" i="52" s="1"/>
  <c r="O20" i="52"/>
  <c r="O46" i="52"/>
  <c r="P15" i="52"/>
  <c r="P47" i="52"/>
  <c r="R47" i="52" s="1"/>
  <c r="T19" i="52"/>
  <c r="T44" i="52"/>
  <c r="T45" i="52"/>
  <c r="T47" i="52" s="1"/>
  <c r="U27" i="52" s="1"/>
  <c r="V27" i="52" s="1"/>
  <c r="T46" i="52"/>
  <c r="T26" i="52"/>
  <c r="T27" i="52"/>
  <c r="T28" i="52"/>
  <c r="T29" i="52"/>
  <c r="T30" i="52"/>
  <c r="T31" i="52"/>
  <c r="T32" i="52"/>
  <c r="T33" i="52"/>
  <c r="T34" i="52"/>
  <c r="T35" i="52"/>
  <c r="T36" i="52"/>
  <c r="T37" i="52"/>
  <c r="T38" i="52"/>
  <c r="T39" i="52"/>
  <c r="T40" i="52"/>
  <c r="T41" i="52"/>
  <c r="T42" i="52"/>
  <c r="T22" i="52"/>
  <c r="T23" i="52"/>
  <c r="T24" i="52"/>
  <c r="T20" i="52"/>
  <c r="S45" i="52"/>
  <c r="S40" i="52"/>
  <c r="S36" i="52"/>
  <c r="S28" i="52"/>
  <c r="S23" i="52"/>
  <c r="T11" i="52"/>
  <c r="T12" i="52"/>
  <c r="T10" i="52"/>
  <c r="T13" i="52"/>
  <c r="T15" i="52" s="1"/>
  <c r="T14" i="52"/>
  <c r="Q46" i="52"/>
  <c r="R46" i="52" s="1"/>
  <c r="Q45" i="52"/>
  <c r="R45" i="52" s="1"/>
  <c r="Q44" i="52"/>
  <c r="R44" i="52" s="1"/>
  <c r="Q42" i="52"/>
  <c r="R42" i="52" s="1"/>
  <c r="Q41" i="52"/>
  <c r="R41" i="52" s="1"/>
  <c r="Q40" i="52"/>
  <c r="R40" i="52" s="1"/>
  <c r="Q39" i="52"/>
  <c r="R39" i="52" s="1"/>
  <c r="Q38" i="52"/>
  <c r="R38" i="52" s="1"/>
  <c r="Q37" i="52"/>
  <c r="R37" i="52" s="1"/>
  <c r="Q36" i="52"/>
  <c r="R36" i="52" s="1"/>
  <c r="Q35" i="52"/>
  <c r="R35" i="52" s="1"/>
  <c r="Q34" i="52"/>
  <c r="R34" i="52" s="1"/>
  <c r="Q33" i="52"/>
  <c r="R33" i="52" s="1"/>
  <c r="Q32" i="52"/>
  <c r="R32" i="52" s="1"/>
  <c r="Q31" i="52"/>
  <c r="R31" i="52" s="1"/>
  <c r="Q30" i="52"/>
  <c r="R30" i="52" s="1"/>
  <c r="Q29" i="52"/>
  <c r="R29" i="52" s="1"/>
  <c r="Q28" i="52"/>
  <c r="R28" i="52" s="1"/>
  <c r="Q27" i="52"/>
  <c r="R27" i="52" s="1"/>
  <c r="Q26" i="52"/>
  <c r="R26" i="52" s="1"/>
  <c r="Q24" i="52"/>
  <c r="R24" i="52" s="1"/>
  <c r="Q23" i="52"/>
  <c r="R23" i="52" s="1"/>
  <c r="Q22" i="52"/>
  <c r="R22" i="52" s="1"/>
  <c r="Q20" i="52"/>
  <c r="R20" i="52" s="1"/>
  <c r="Q19" i="52"/>
  <c r="R19" i="52" s="1"/>
  <c r="N47" i="52"/>
  <c r="M46" i="52"/>
  <c r="N46" i="52"/>
  <c r="M45" i="52"/>
  <c r="N45" i="52"/>
  <c r="M44" i="52"/>
  <c r="N44" i="52" s="1"/>
  <c r="M42" i="52"/>
  <c r="N42" i="52"/>
  <c r="M41" i="52"/>
  <c r="N41" i="52"/>
  <c r="M40" i="52"/>
  <c r="N40" i="52"/>
  <c r="M39" i="52"/>
  <c r="N39" i="52" s="1"/>
  <c r="M38" i="52"/>
  <c r="N38" i="52"/>
  <c r="M37" i="52"/>
  <c r="N37" i="52"/>
  <c r="M36" i="52"/>
  <c r="N36" i="52"/>
  <c r="M35" i="52"/>
  <c r="N35" i="52" s="1"/>
  <c r="M34" i="52"/>
  <c r="N34" i="52"/>
  <c r="M33" i="52"/>
  <c r="N33" i="52"/>
  <c r="M32" i="52"/>
  <c r="N32" i="52"/>
  <c r="M31" i="52"/>
  <c r="N31" i="52" s="1"/>
  <c r="M30" i="52"/>
  <c r="N30" i="52"/>
  <c r="M29" i="52"/>
  <c r="N29" i="52"/>
  <c r="M28" i="52"/>
  <c r="N28" i="52"/>
  <c r="M27" i="52"/>
  <c r="N27" i="52" s="1"/>
  <c r="M26" i="52"/>
  <c r="N26" i="52"/>
  <c r="M24" i="52"/>
  <c r="N24" i="52"/>
  <c r="M23" i="52"/>
  <c r="N23" i="52"/>
  <c r="M22" i="52"/>
  <c r="N22" i="52" s="1"/>
  <c r="M20" i="52"/>
  <c r="N20" i="52"/>
  <c r="M19" i="52"/>
  <c r="N19" i="52"/>
  <c r="I46" i="52"/>
  <c r="J46" i="52"/>
  <c r="I45" i="52"/>
  <c r="J45" i="52" s="1"/>
  <c r="I44" i="52"/>
  <c r="J44" i="52"/>
  <c r="I42" i="52"/>
  <c r="J42" i="52"/>
  <c r="I41" i="52"/>
  <c r="J41" i="52"/>
  <c r="I40" i="52"/>
  <c r="J40" i="52" s="1"/>
  <c r="I39" i="52"/>
  <c r="J39" i="52"/>
  <c r="I38" i="52"/>
  <c r="J38" i="52"/>
  <c r="I37" i="52"/>
  <c r="J37" i="52"/>
  <c r="I36" i="52"/>
  <c r="J36" i="52" s="1"/>
  <c r="I35" i="52"/>
  <c r="J35" i="52"/>
  <c r="I34" i="52"/>
  <c r="J34" i="52"/>
  <c r="I33" i="52"/>
  <c r="J33" i="52"/>
  <c r="I32" i="52"/>
  <c r="J32" i="52" s="1"/>
  <c r="I31" i="52"/>
  <c r="J31" i="52"/>
  <c r="I30" i="52"/>
  <c r="J30" i="52"/>
  <c r="I29" i="52"/>
  <c r="J29" i="52"/>
  <c r="I28" i="52"/>
  <c r="J28" i="52" s="1"/>
  <c r="I27" i="52"/>
  <c r="J27" i="52"/>
  <c r="I26" i="52"/>
  <c r="J26" i="52"/>
  <c r="I24" i="52"/>
  <c r="J24" i="52"/>
  <c r="I23" i="52"/>
  <c r="J23" i="52" s="1"/>
  <c r="I22" i="52"/>
  <c r="J22" i="52"/>
  <c r="I20" i="52"/>
  <c r="J20" i="52"/>
  <c r="I19" i="52"/>
  <c r="J19" i="52"/>
  <c r="E46" i="52"/>
  <c r="F46" i="52" s="1"/>
  <c r="E45" i="52"/>
  <c r="F45" i="52"/>
  <c r="E44" i="52"/>
  <c r="F44" i="52"/>
  <c r="E42" i="52"/>
  <c r="F42" i="52"/>
  <c r="E41" i="52"/>
  <c r="F41" i="52" s="1"/>
  <c r="E40" i="52"/>
  <c r="F40" i="52"/>
  <c r="E39" i="52"/>
  <c r="F39" i="52"/>
  <c r="E38" i="52"/>
  <c r="F38" i="52"/>
  <c r="E37" i="52"/>
  <c r="F37" i="52" s="1"/>
  <c r="E36" i="52"/>
  <c r="F36" i="52"/>
  <c r="E35" i="52"/>
  <c r="F35" i="52"/>
  <c r="E34" i="52"/>
  <c r="F34" i="52"/>
  <c r="E33" i="52"/>
  <c r="F33" i="52" s="1"/>
  <c r="E32" i="52"/>
  <c r="F32" i="52"/>
  <c r="E31" i="52"/>
  <c r="F31" i="52"/>
  <c r="E30" i="52"/>
  <c r="F30" i="52"/>
  <c r="E29" i="52"/>
  <c r="F29" i="52" s="1"/>
  <c r="E28" i="52"/>
  <c r="F28" i="52"/>
  <c r="E27" i="52"/>
  <c r="F27" i="52"/>
  <c r="E26" i="52"/>
  <c r="F26" i="52"/>
  <c r="E24" i="52"/>
  <c r="F24" i="52" s="1"/>
  <c r="E23" i="52"/>
  <c r="F23" i="52"/>
  <c r="E22" i="52"/>
  <c r="F22" i="52"/>
  <c r="E20" i="52"/>
  <c r="F20" i="52"/>
  <c r="E19" i="52"/>
  <c r="F19" i="52" s="1"/>
  <c r="Q14" i="52"/>
  <c r="R14" i="52"/>
  <c r="Q13" i="52"/>
  <c r="R13" i="52"/>
  <c r="Q12" i="52"/>
  <c r="R12" i="52"/>
  <c r="Q11" i="52"/>
  <c r="R11" i="52" s="1"/>
  <c r="Q10" i="52"/>
  <c r="R10" i="52"/>
  <c r="N15" i="52"/>
  <c r="M14" i="52"/>
  <c r="N14" i="52" s="1"/>
  <c r="M13" i="52"/>
  <c r="N13" i="52" s="1"/>
  <c r="M12" i="52"/>
  <c r="N12" i="52" s="1"/>
  <c r="M11" i="52"/>
  <c r="N11" i="52" s="1"/>
  <c r="M10" i="52"/>
  <c r="N10" i="52" s="1"/>
  <c r="J15" i="52"/>
  <c r="I14" i="52"/>
  <c r="J14" i="52" s="1"/>
  <c r="I13" i="52"/>
  <c r="J13" i="52" s="1"/>
  <c r="I12" i="52"/>
  <c r="J12" i="52" s="1"/>
  <c r="I11" i="52"/>
  <c r="J11" i="52"/>
  <c r="I10" i="52"/>
  <c r="J10" i="52" s="1"/>
  <c r="F15" i="52"/>
  <c r="E13" i="52"/>
  <c r="F13" i="52" s="1"/>
  <c r="E10" i="52"/>
  <c r="F10" i="52" s="1"/>
  <c r="E11" i="52"/>
  <c r="F11" i="52" s="1"/>
  <c r="E12" i="52"/>
  <c r="F12" i="52"/>
  <c r="E14" i="52"/>
  <c r="F14" i="52" s="1"/>
  <c r="E58" i="25"/>
  <c r="E51" i="25"/>
  <c r="E47" i="25"/>
  <c r="D58" i="25"/>
  <c r="D60" i="25" s="1"/>
  <c r="D51" i="25"/>
  <c r="D47" i="25"/>
  <c r="C58" i="25"/>
  <c r="C51" i="25"/>
  <c r="C47" i="25"/>
  <c r="E20" i="25"/>
  <c r="E38" i="25"/>
  <c r="D20" i="25"/>
  <c r="D38" i="25"/>
  <c r="C20" i="25"/>
  <c r="C38" i="25"/>
  <c r="C9" i="22"/>
  <c r="C16" i="22"/>
  <c r="C18" i="22"/>
  <c r="C49" i="22"/>
  <c r="C57" i="22" s="1"/>
  <c r="C59" i="22" s="1"/>
  <c r="C47" i="22"/>
  <c r="C51" i="22"/>
  <c r="C55" i="22"/>
  <c r="C53" i="22"/>
  <c r="C61" i="22"/>
  <c r="C63" i="22"/>
  <c r="C13" i="24"/>
  <c r="C45" i="24"/>
  <c r="C53" i="24" s="1"/>
  <c r="D13" i="24"/>
  <c r="D47" i="24" s="1"/>
  <c r="D45" i="24"/>
  <c r="D53" i="24" s="1"/>
  <c r="E13" i="24"/>
  <c r="E45" i="24"/>
  <c r="E47" i="24" s="1"/>
  <c r="F13" i="24"/>
  <c r="F47" i="24" s="1"/>
  <c r="F45" i="24"/>
  <c r="F53" i="24" s="1"/>
  <c r="G13" i="24"/>
  <c r="G45" i="24"/>
  <c r="H13" i="24"/>
  <c r="H45" i="24"/>
  <c r="I13" i="24"/>
  <c r="I47" i="24" s="1"/>
  <c r="I45" i="24"/>
  <c r="J13" i="24"/>
  <c r="J47" i="24" s="1"/>
  <c r="J45" i="24"/>
  <c r="K13" i="24"/>
  <c r="K47" i="24" s="1"/>
  <c r="K45" i="24"/>
  <c r="K53" i="24" s="1"/>
  <c r="L13" i="24"/>
  <c r="L45" i="24"/>
  <c r="L53" i="24" s="1"/>
  <c r="M13" i="24"/>
  <c r="M47" i="24"/>
  <c r="M45" i="24"/>
  <c r="M53" i="24" s="1"/>
  <c r="N13" i="24"/>
  <c r="N47" i="24" s="1"/>
  <c r="N45" i="24"/>
  <c r="Q45" i="24"/>
  <c r="R45" i="24"/>
  <c r="S45" i="24"/>
  <c r="P45" i="24"/>
  <c r="T44" i="24"/>
  <c r="T43" i="24"/>
  <c r="T42" i="24"/>
  <c r="T40" i="24"/>
  <c r="T39" i="24"/>
  <c r="T38" i="24"/>
  <c r="T37" i="24"/>
  <c r="T36" i="24"/>
  <c r="T35" i="24"/>
  <c r="T34" i="24"/>
  <c r="T33" i="24"/>
  <c r="T32" i="24"/>
  <c r="T31" i="24"/>
  <c r="T30" i="24"/>
  <c r="T29" i="24"/>
  <c r="T28" i="24"/>
  <c r="T27" i="24"/>
  <c r="T26" i="24"/>
  <c r="T25" i="24"/>
  <c r="T24" i="24"/>
  <c r="T22" i="24"/>
  <c r="T21" i="24"/>
  <c r="T20" i="24"/>
  <c r="T18" i="24"/>
  <c r="T17" i="24"/>
  <c r="P13" i="24"/>
  <c r="P47" i="24"/>
  <c r="Q13" i="24"/>
  <c r="R13" i="24"/>
  <c r="S13" i="24"/>
  <c r="T12" i="24"/>
  <c r="T11" i="24"/>
  <c r="T10" i="24"/>
  <c r="T9" i="24"/>
  <c r="T8" i="24"/>
  <c r="N53" i="24"/>
  <c r="J53" i="24"/>
  <c r="I53" i="24"/>
  <c r="H53" i="24"/>
  <c r="E53" i="24"/>
  <c r="O27" i="24"/>
  <c r="O18" i="24"/>
  <c r="O20" i="24"/>
  <c r="O21" i="24"/>
  <c r="O22" i="24"/>
  <c r="O24" i="24"/>
  <c r="O25" i="24"/>
  <c r="O26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2" i="24"/>
  <c r="O43" i="24"/>
  <c r="O8" i="24"/>
  <c r="O9" i="24"/>
  <c r="O11" i="24"/>
  <c r="O10" i="24"/>
  <c r="O12" i="24"/>
  <c r="Q47" i="24"/>
  <c r="O44" i="24"/>
  <c r="O17" i="24"/>
  <c r="G33" i="29"/>
  <c r="H33" i="29"/>
  <c r="H45" i="29" s="1"/>
  <c r="H49" i="29" s="1"/>
  <c r="I33" i="29"/>
  <c r="J33" i="29"/>
  <c r="K33" i="29"/>
  <c r="L33" i="29"/>
  <c r="M33" i="29"/>
  <c r="N33" i="29"/>
  <c r="O33" i="29"/>
  <c r="P33" i="29"/>
  <c r="Q33" i="29"/>
  <c r="R33" i="29"/>
  <c r="G34" i="29"/>
  <c r="H34" i="29"/>
  <c r="I34" i="29"/>
  <c r="J34" i="29"/>
  <c r="S34" i="29" s="1"/>
  <c r="K34" i="29"/>
  <c r="L34" i="29"/>
  <c r="M34" i="29"/>
  <c r="N34" i="29"/>
  <c r="O34" i="29"/>
  <c r="P34" i="29"/>
  <c r="Q34" i="29"/>
  <c r="R34" i="29"/>
  <c r="R45" i="29" s="1"/>
  <c r="R49" i="29" s="1"/>
  <c r="G35" i="29"/>
  <c r="H35" i="29"/>
  <c r="S35" i="29" s="1"/>
  <c r="I35" i="29"/>
  <c r="J35" i="29"/>
  <c r="K35" i="29"/>
  <c r="L35" i="29"/>
  <c r="M35" i="29"/>
  <c r="N35" i="29"/>
  <c r="O35" i="29"/>
  <c r="P35" i="29"/>
  <c r="Q35" i="29"/>
  <c r="R35" i="29"/>
  <c r="G36" i="29"/>
  <c r="H36" i="29"/>
  <c r="I36" i="29"/>
  <c r="J36" i="29"/>
  <c r="S36" i="29" s="1"/>
  <c r="K36" i="29"/>
  <c r="L36" i="29"/>
  <c r="M36" i="29"/>
  <c r="N36" i="29"/>
  <c r="O36" i="29"/>
  <c r="P36" i="29"/>
  <c r="Q36" i="29"/>
  <c r="R36" i="29"/>
  <c r="G37" i="29"/>
  <c r="H37" i="29"/>
  <c r="S37" i="29" s="1"/>
  <c r="I37" i="29"/>
  <c r="J37" i="29"/>
  <c r="K37" i="29"/>
  <c r="L37" i="29"/>
  <c r="M37" i="29"/>
  <c r="N37" i="29"/>
  <c r="O37" i="29"/>
  <c r="P37" i="29"/>
  <c r="Q37" i="29"/>
  <c r="R37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G40" i="29"/>
  <c r="H40" i="29"/>
  <c r="I40" i="29"/>
  <c r="J40" i="29"/>
  <c r="S40" i="29" s="1"/>
  <c r="K40" i="29"/>
  <c r="L40" i="29"/>
  <c r="M40" i="29"/>
  <c r="N40" i="29"/>
  <c r="O40" i="29"/>
  <c r="P40" i="29"/>
  <c r="Q40" i="29"/>
  <c r="R40" i="29"/>
  <c r="G41" i="29"/>
  <c r="H41" i="29"/>
  <c r="S41" i="29" s="1"/>
  <c r="I41" i="29"/>
  <c r="J41" i="29"/>
  <c r="K41" i="29"/>
  <c r="L41" i="29"/>
  <c r="M41" i="29"/>
  <c r="N41" i="29"/>
  <c r="O41" i="29"/>
  <c r="P41" i="29"/>
  <c r="Q41" i="29"/>
  <c r="R41" i="29"/>
  <c r="G42" i="29"/>
  <c r="H42" i="29"/>
  <c r="I42" i="29"/>
  <c r="J42" i="29"/>
  <c r="S42" i="29" s="1"/>
  <c r="K42" i="29"/>
  <c r="L42" i="29"/>
  <c r="M42" i="29"/>
  <c r="N42" i="29"/>
  <c r="O42" i="29"/>
  <c r="P42" i="29"/>
  <c r="Q42" i="29"/>
  <c r="R42" i="29"/>
  <c r="G43" i="29"/>
  <c r="H43" i="29"/>
  <c r="S43" i="29" s="1"/>
  <c r="I43" i="29"/>
  <c r="J43" i="29"/>
  <c r="K43" i="29"/>
  <c r="L43" i="29"/>
  <c r="M43" i="29"/>
  <c r="N43" i="29"/>
  <c r="O43" i="29"/>
  <c r="P43" i="29"/>
  <c r="Q43" i="29"/>
  <c r="R43" i="29"/>
  <c r="G44" i="29"/>
  <c r="H44" i="29"/>
  <c r="S44" i="29" s="1"/>
  <c r="I44" i="29"/>
  <c r="J44" i="29"/>
  <c r="K44" i="29"/>
  <c r="L44" i="29"/>
  <c r="M44" i="29"/>
  <c r="N44" i="29"/>
  <c r="O44" i="29"/>
  <c r="P44" i="29"/>
  <c r="Q44" i="29"/>
  <c r="R44" i="29"/>
  <c r="S39" i="29"/>
  <c r="G32" i="29"/>
  <c r="H32" i="29"/>
  <c r="I32" i="29"/>
  <c r="J32" i="29"/>
  <c r="K32" i="29"/>
  <c r="L32" i="29"/>
  <c r="S32" i="29" s="1"/>
  <c r="M32" i="29"/>
  <c r="M45" i="29" s="1"/>
  <c r="M49" i="29" s="1"/>
  <c r="N32" i="29"/>
  <c r="O32" i="29"/>
  <c r="P32" i="29"/>
  <c r="Q32" i="29"/>
  <c r="R32" i="29"/>
  <c r="G23" i="29"/>
  <c r="S23" i="29" s="1"/>
  <c r="H23" i="29"/>
  <c r="I23" i="29"/>
  <c r="I29" i="29" s="1"/>
  <c r="I48" i="29" s="1"/>
  <c r="J23" i="29"/>
  <c r="K23" i="29"/>
  <c r="L23" i="29"/>
  <c r="M23" i="29"/>
  <c r="N23" i="29"/>
  <c r="O23" i="29"/>
  <c r="O29" i="29" s="1"/>
  <c r="O48" i="29" s="1"/>
  <c r="P23" i="29"/>
  <c r="Q23" i="29"/>
  <c r="R23" i="29"/>
  <c r="G24" i="29"/>
  <c r="H24" i="29"/>
  <c r="I24" i="29"/>
  <c r="J24" i="29"/>
  <c r="K24" i="29"/>
  <c r="K29" i="29" s="1"/>
  <c r="K48" i="29" s="1"/>
  <c r="L24" i="29"/>
  <c r="M24" i="29"/>
  <c r="M29" i="29" s="1"/>
  <c r="M48" i="29" s="1"/>
  <c r="N24" i="29"/>
  <c r="O24" i="29"/>
  <c r="P24" i="29"/>
  <c r="Q24" i="29"/>
  <c r="R24" i="29"/>
  <c r="G25" i="29"/>
  <c r="H25" i="29"/>
  <c r="I25" i="29"/>
  <c r="S25" i="29" s="1"/>
  <c r="J25" i="29"/>
  <c r="K25" i="29"/>
  <c r="L25" i="29"/>
  <c r="M25" i="29"/>
  <c r="N25" i="29"/>
  <c r="O25" i="29"/>
  <c r="P25" i="29"/>
  <c r="Q25" i="29"/>
  <c r="R25" i="29"/>
  <c r="G26" i="29"/>
  <c r="H26" i="29"/>
  <c r="I26" i="29"/>
  <c r="J26" i="29"/>
  <c r="K26" i="29"/>
  <c r="S26" i="29" s="1"/>
  <c r="L26" i="29"/>
  <c r="M26" i="29"/>
  <c r="N26" i="29"/>
  <c r="O26" i="29"/>
  <c r="P26" i="29"/>
  <c r="Q26" i="29"/>
  <c r="R26" i="29"/>
  <c r="G27" i="29"/>
  <c r="H27" i="29"/>
  <c r="I27" i="29"/>
  <c r="S27" i="29" s="1"/>
  <c r="J27" i="29"/>
  <c r="K27" i="29"/>
  <c r="L27" i="29"/>
  <c r="M27" i="29"/>
  <c r="N27" i="29"/>
  <c r="O27" i="29"/>
  <c r="P27" i="29"/>
  <c r="Q27" i="29"/>
  <c r="R27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G22" i="29"/>
  <c r="H22" i="29"/>
  <c r="S22" i="29" s="1"/>
  <c r="I22" i="29"/>
  <c r="J22" i="29"/>
  <c r="K22" i="29"/>
  <c r="L22" i="29"/>
  <c r="M22" i="29"/>
  <c r="N22" i="29"/>
  <c r="O22" i="29"/>
  <c r="P22" i="29"/>
  <c r="P29" i="29" s="1"/>
  <c r="P48" i="29" s="1"/>
  <c r="Q22" i="29"/>
  <c r="R22" i="29"/>
  <c r="G7" i="29"/>
  <c r="H7" i="29"/>
  <c r="I7" i="29"/>
  <c r="J7" i="29"/>
  <c r="S7" i="29" s="1"/>
  <c r="K7" i="29"/>
  <c r="L7" i="29"/>
  <c r="L19" i="29" s="1"/>
  <c r="L47" i="29" s="1"/>
  <c r="M7" i="29"/>
  <c r="N7" i="29"/>
  <c r="O7" i="29"/>
  <c r="P7" i="29"/>
  <c r="Q7" i="29"/>
  <c r="R7" i="29"/>
  <c r="R19" i="29" s="1"/>
  <c r="R47" i="29" s="1"/>
  <c r="G8" i="29"/>
  <c r="H8" i="29"/>
  <c r="H19" i="29" s="1"/>
  <c r="H47" i="29" s="1"/>
  <c r="I8" i="29"/>
  <c r="J8" i="29"/>
  <c r="K8" i="29"/>
  <c r="L8" i="29"/>
  <c r="M8" i="29"/>
  <c r="N8" i="29"/>
  <c r="O8" i="29"/>
  <c r="P8" i="29"/>
  <c r="Q8" i="29"/>
  <c r="R8" i="29"/>
  <c r="G9" i="29"/>
  <c r="H9" i="29"/>
  <c r="I9" i="29"/>
  <c r="J9" i="29"/>
  <c r="K9" i="29"/>
  <c r="L9" i="29"/>
  <c r="M9" i="29"/>
  <c r="N9" i="29"/>
  <c r="O9" i="29"/>
  <c r="P9" i="29"/>
  <c r="Q9" i="29"/>
  <c r="R9" i="29"/>
  <c r="G10" i="29"/>
  <c r="H10" i="29"/>
  <c r="S10" i="29" s="1"/>
  <c r="I10" i="29"/>
  <c r="J10" i="29"/>
  <c r="K10" i="29"/>
  <c r="L10" i="29"/>
  <c r="M10" i="29"/>
  <c r="N10" i="29"/>
  <c r="O10" i="29"/>
  <c r="P10" i="29"/>
  <c r="Q10" i="29"/>
  <c r="R10" i="29"/>
  <c r="G11" i="29"/>
  <c r="H11" i="29"/>
  <c r="I11" i="29"/>
  <c r="J11" i="29"/>
  <c r="S11" i="29" s="1"/>
  <c r="K11" i="29"/>
  <c r="L11" i="29"/>
  <c r="M11" i="29"/>
  <c r="N11" i="29"/>
  <c r="O11" i="29"/>
  <c r="P11" i="29"/>
  <c r="Q11" i="29"/>
  <c r="R11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G13" i="29"/>
  <c r="H13" i="29"/>
  <c r="I13" i="29"/>
  <c r="J13" i="29"/>
  <c r="S13" i="29" s="1"/>
  <c r="K13" i="29"/>
  <c r="L13" i="29"/>
  <c r="M13" i="29"/>
  <c r="N13" i="29"/>
  <c r="O13" i="29"/>
  <c r="P13" i="29"/>
  <c r="Q13" i="29"/>
  <c r="R13" i="29"/>
  <c r="G14" i="29"/>
  <c r="S14" i="29" s="1"/>
  <c r="H14" i="29"/>
  <c r="I14" i="29"/>
  <c r="J14" i="29"/>
  <c r="K14" i="29"/>
  <c r="L14" i="29"/>
  <c r="M14" i="29"/>
  <c r="N14" i="29"/>
  <c r="O14" i="29"/>
  <c r="P14" i="29"/>
  <c r="Q14" i="29"/>
  <c r="R14" i="29"/>
  <c r="G15" i="29"/>
  <c r="H15" i="29"/>
  <c r="I15" i="29"/>
  <c r="J15" i="29"/>
  <c r="S15" i="29" s="1"/>
  <c r="K15" i="29"/>
  <c r="L15" i="29"/>
  <c r="M15" i="29"/>
  <c r="N15" i="29"/>
  <c r="O15" i="29"/>
  <c r="P15" i="29"/>
  <c r="Q15" i="29"/>
  <c r="R15" i="29"/>
  <c r="G16" i="29"/>
  <c r="H16" i="29"/>
  <c r="S16" i="29" s="1"/>
  <c r="I16" i="29"/>
  <c r="J16" i="29"/>
  <c r="K16" i="29"/>
  <c r="L16" i="29"/>
  <c r="M16" i="29"/>
  <c r="N16" i="29"/>
  <c r="O16" i="29"/>
  <c r="P16" i="29"/>
  <c r="Q16" i="29"/>
  <c r="R16" i="29"/>
  <c r="G17" i="29"/>
  <c r="H17" i="29"/>
  <c r="I17" i="29"/>
  <c r="J17" i="29"/>
  <c r="S17" i="29" s="1"/>
  <c r="K17" i="29"/>
  <c r="L17" i="29"/>
  <c r="M17" i="29"/>
  <c r="N17" i="29"/>
  <c r="O17" i="29"/>
  <c r="P17" i="29"/>
  <c r="Q17" i="29"/>
  <c r="R17" i="29"/>
  <c r="G18" i="29"/>
  <c r="H18" i="29"/>
  <c r="S18" i="29" s="1"/>
  <c r="I18" i="29"/>
  <c r="J18" i="29"/>
  <c r="K18" i="29"/>
  <c r="L18" i="29"/>
  <c r="M18" i="29"/>
  <c r="N18" i="29"/>
  <c r="O18" i="29"/>
  <c r="P18" i="29"/>
  <c r="Q18" i="29"/>
  <c r="R18" i="29"/>
  <c r="R6" i="29"/>
  <c r="Q6" i="29"/>
  <c r="Q19" i="29" s="1"/>
  <c r="Q47" i="29" s="1"/>
  <c r="P6" i="29"/>
  <c r="P19" i="29" s="1"/>
  <c r="P47" i="29" s="1"/>
  <c r="O6" i="29"/>
  <c r="N6" i="29"/>
  <c r="N19" i="29" s="1"/>
  <c r="N47" i="29" s="1"/>
  <c r="M6" i="29"/>
  <c r="M19" i="29" s="1"/>
  <c r="M47" i="29" s="1"/>
  <c r="L6" i="29"/>
  <c r="K6" i="29"/>
  <c r="J6" i="29"/>
  <c r="I6" i="29"/>
  <c r="I19" i="29"/>
  <c r="I47" i="29" s="1"/>
  <c r="H6" i="29"/>
  <c r="G6" i="29"/>
  <c r="S6" i="29" s="1"/>
  <c r="I45" i="29"/>
  <c r="I49" i="29"/>
  <c r="K19" i="29"/>
  <c r="K47" i="29" s="1"/>
  <c r="L29" i="29"/>
  <c r="L48" i="29" s="1"/>
  <c r="N45" i="29"/>
  <c r="N49" i="29" s="1"/>
  <c r="O19" i="29"/>
  <c r="O47" i="29" s="1"/>
  <c r="Q45" i="29"/>
  <c r="Q49" i="29"/>
  <c r="C19" i="29"/>
  <c r="C47" i="29" s="1"/>
  <c r="C50" i="29" s="1"/>
  <c r="C29" i="29"/>
  <c r="C48" i="29"/>
  <c r="C45" i="29"/>
  <c r="C49" i="29"/>
  <c r="C11" i="26"/>
  <c r="C35" i="26" s="1"/>
  <c r="C19" i="26"/>
  <c r="C36" i="26" s="1"/>
  <c r="D11" i="26"/>
  <c r="D35" i="26" s="1"/>
  <c r="D19" i="26"/>
  <c r="D36" i="26" s="1"/>
  <c r="E11" i="26"/>
  <c r="E35" i="26"/>
  <c r="E19" i="26"/>
  <c r="E36" i="26"/>
  <c r="F11" i="26"/>
  <c r="F19" i="26"/>
  <c r="F36" i="26" s="1"/>
  <c r="G11" i="26"/>
  <c r="G35" i="26" s="1"/>
  <c r="G19" i="26"/>
  <c r="G36" i="26" s="1"/>
  <c r="H11" i="26"/>
  <c r="H19" i="26"/>
  <c r="H36" i="26" s="1"/>
  <c r="H38" i="26" s="1"/>
  <c r="I11" i="26"/>
  <c r="I35" i="26" s="1"/>
  <c r="I19" i="26"/>
  <c r="I36" i="26" s="1"/>
  <c r="J11" i="26"/>
  <c r="J35" i="26" s="1"/>
  <c r="J19" i="26"/>
  <c r="K11" i="26"/>
  <c r="K35" i="26"/>
  <c r="K19" i="26"/>
  <c r="K36" i="26" s="1"/>
  <c r="L11" i="26"/>
  <c r="L35" i="26" s="1"/>
  <c r="L19" i="26"/>
  <c r="L36" i="26" s="1"/>
  <c r="M11" i="26"/>
  <c r="M23" i="26" s="1"/>
  <c r="M29" i="26" s="1"/>
  <c r="M35" i="26"/>
  <c r="M19" i="26"/>
  <c r="M36" i="26" s="1"/>
  <c r="N11" i="26"/>
  <c r="N35" i="26" s="1"/>
  <c r="N19" i="26"/>
  <c r="N36" i="26" s="1"/>
  <c r="D23" i="26"/>
  <c r="D29" i="26" s="1"/>
  <c r="E23" i="26"/>
  <c r="E29" i="26" s="1"/>
  <c r="G23" i="26"/>
  <c r="G29" i="26" s="1"/>
  <c r="O27" i="26"/>
  <c r="O25" i="26"/>
  <c r="E21" i="26"/>
  <c r="N21" i="26"/>
  <c r="O14" i="26"/>
  <c r="O15" i="26"/>
  <c r="O19" i="26" s="1"/>
  <c r="O16" i="26"/>
  <c r="O17" i="26"/>
  <c r="O18" i="26"/>
  <c r="O7" i="26"/>
  <c r="O8" i="26"/>
  <c r="O9" i="26"/>
  <c r="O10" i="26"/>
  <c r="O31" i="26"/>
  <c r="O33" i="26"/>
  <c r="C11" i="46"/>
  <c r="C19" i="46"/>
  <c r="C36" i="46" s="1"/>
  <c r="D11" i="46"/>
  <c r="D21" i="46" s="1"/>
  <c r="D19" i="46"/>
  <c r="E11" i="46"/>
  <c r="E35" i="46" s="1"/>
  <c r="E19" i="46"/>
  <c r="F27" i="46"/>
  <c r="F25" i="46"/>
  <c r="F14" i="46"/>
  <c r="F15" i="46"/>
  <c r="F16" i="46"/>
  <c r="F17" i="46"/>
  <c r="F18" i="46"/>
  <c r="F19" i="46" s="1"/>
  <c r="F7" i="46"/>
  <c r="F8" i="46"/>
  <c r="F11" i="46" s="1"/>
  <c r="F9" i="46"/>
  <c r="F10" i="46"/>
  <c r="F31" i="46"/>
  <c r="F33" i="46"/>
  <c r="F11" i="47"/>
  <c r="B11" i="47"/>
  <c r="C11" i="47"/>
  <c r="E11" i="47" s="1"/>
  <c r="D11" i="47"/>
  <c r="C12" i="47" s="1"/>
  <c r="F11" i="48"/>
  <c r="F12" i="48"/>
  <c r="F13" i="48"/>
  <c r="B11" i="48"/>
  <c r="B12" i="48" s="1"/>
  <c r="B13" i="48" s="1"/>
  <c r="D11" i="48"/>
  <c r="C12" i="48" s="1"/>
  <c r="C11" i="48"/>
  <c r="D25" i="50"/>
  <c r="B15" i="50"/>
  <c r="C15" i="50" s="1"/>
  <c r="D24" i="50"/>
  <c r="D23" i="50"/>
  <c r="D22" i="50"/>
  <c r="D21" i="50"/>
  <c r="D20" i="50"/>
  <c r="D19" i="50"/>
  <c r="D18" i="50"/>
  <c r="D17" i="50"/>
  <c r="D16" i="50"/>
  <c r="D15" i="50"/>
  <c r="D14" i="50"/>
  <c r="D13" i="50"/>
  <c r="D12" i="50"/>
  <c r="D11" i="50"/>
  <c r="D10" i="50"/>
  <c r="D9" i="50"/>
  <c r="D8" i="50"/>
  <c r="D7" i="50"/>
  <c r="D6" i="50"/>
  <c r="D5" i="50"/>
  <c r="K15" i="52"/>
  <c r="S10" i="52"/>
  <c r="C15" i="52"/>
  <c r="C50" i="52" s="1"/>
  <c r="C54" i="52" s="1"/>
  <c r="G52" i="52" s="1"/>
  <c r="S12" i="52"/>
  <c r="C35" i="46"/>
  <c r="C23" i="46"/>
  <c r="C29" i="46" s="1"/>
  <c r="C21" i="46"/>
  <c r="H23" i="26"/>
  <c r="H29" i="26" s="1"/>
  <c r="H35" i="26"/>
  <c r="H21" i="26"/>
  <c r="O45" i="24"/>
  <c r="D40" i="25"/>
  <c r="S38" i="29"/>
  <c r="O45" i="29"/>
  <c r="O49" i="29"/>
  <c r="K45" i="29"/>
  <c r="K49" i="29" s="1"/>
  <c r="S33" i="29"/>
  <c r="G45" i="29"/>
  <c r="G49" i="29" s="1"/>
  <c r="T13" i="24"/>
  <c r="S47" i="24"/>
  <c r="D36" i="46"/>
  <c r="K23" i="26"/>
  <c r="K29" i="26" s="1"/>
  <c r="J36" i="26"/>
  <c r="S24" i="29"/>
  <c r="R47" i="24"/>
  <c r="G53" i="24"/>
  <c r="G47" i="24"/>
  <c r="P50" i="52"/>
  <c r="R15" i="52"/>
  <c r="J47" i="52"/>
  <c r="H50" i="52"/>
  <c r="E36" i="46"/>
  <c r="F36" i="46" s="1"/>
  <c r="S12" i="29"/>
  <c r="R29" i="29"/>
  <c r="R48" i="29" s="1"/>
  <c r="N29" i="29"/>
  <c r="N48" i="29" s="1"/>
  <c r="J29" i="29"/>
  <c r="J48" i="29"/>
  <c r="H47" i="24"/>
  <c r="G15" i="52"/>
  <c r="S46" i="52"/>
  <c r="S41" i="52"/>
  <c r="S37" i="52"/>
  <c r="S33" i="52"/>
  <c r="S29" i="52"/>
  <c r="S24" i="52"/>
  <c r="S19" i="52"/>
  <c r="E40" i="25"/>
  <c r="B16" i="50"/>
  <c r="E16" i="50" s="1"/>
  <c r="B17" i="50"/>
  <c r="C17" i="50" s="1"/>
  <c r="B14" i="50"/>
  <c r="B13" i="50" s="1"/>
  <c r="C13" i="50" s="1"/>
  <c r="C14" i="50"/>
  <c r="H40" i="26" l="1"/>
  <c r="H42" i="26"/>
  <c r="H44" i="26" s="1"/>
  <c r="D12" i="47"/>
  <c r="C13" i="47" s="1"/>
  <c r="U12" i="52"/>
  <c r="V12" i="52" s="1"/>
  <c r="U13" i="52"/>
  <c r="V13" i="52" s="1"/>
  <c r="V15" i="52"/>
  <c r="U10" i="52"/>
  <c r="V10" i="52" s="1"/>
  <c r="U14" i="52"/>
  <c r="V14" i="52" s="1"/>
  <c r="U11" i="52"/>
  <c r="V11" i="52" s="1"/>
  <c r="S29" i="29"/>
  <c r="S48" i="29" s="1"/>
  <c r="S45" i="29"/>
  <c r="S49" i="29" s="1"/>
  <c r="S50" i="29" s="1"/>
  <c r="F16" i="50"/>
  <c r="G14" i="50"/>
  <c r="B12" i="47"/>
  <c r="G17" i="50"/>
  <c r="R50" i="29"/>
  <c r="M38" i="26"/>
  <c r="M40" i="26" s="1"/>
  <c r="M42" i="26" s="1"/>
  <c r="M44" i="26" s="1"/>
  <c r="B18" i="50"/>
  <c r="E14" i="50"/>
  <c r="F14" i="50" s="1"/>
  <c r="U44" i="52"/>
  <c r="V44" i="52" s="1"/>
  <c r="S8" i="29"/>
  <c r="H29" i="29"/>
  <c r="H48" i="29" s="1"/>
  <c r="H50" i="29" s="1"/>
  <c r="J21" i="26"/>
  <c r="G21" i="26"/>
  <c r="L23" i="26"/>
  <c r="L29" i="26" s="1"/>
  <c r="J45" i="29"/>
  <c r="J49" i="29" s="1"/>
  <c r="D50" i="52"/>
  <c r="J38" i="26"/>
  <c r="E21" i="46"/>
  <c r="J23" i="26"/>
  <c r="J29" i="26" s="1"/>
  <c r="F21" i="46"/>
  <c r="G11" i="48"/>
  <c r="F21" i="26"/>
  <c r="I23" i="26"/>
  <c r="I29" i="26" s="1"/>
  <c r="O50" i="29"/>
  <c r="J19" i="29"/>
  <c r="J47" i="29" s="1"/>
  <c r="Q29" i="29"/>
  <c r="Q48" i="29" s="1"/>
  <c r="Q50" i="29" s="1"/>
  <c r="O13" i="24"/>
  <c r="O47" i="24" s="1"/>
  <c r="S38" i="52"/>
  <c r="S30" i="52"/>
  <c r="C16" i="50"/>
  <c r="G16" i="50" s="1"/>
  <c r="E23" i="46"/>
  <c r="E29" i="46" s="1"/>
  <c r="I11" i="47"/>
  <c r="O11" i="26"/>
  <c r="D21" i="26"/>
  <c r="F23" i="26"/>
  <c r="F29" i="26" s="1"/>
  <c r="O29" i="26" s="1"/>
  <c r="C38" i="26"/>
  <c r="C40" i="26" s="1"/>
  <c r="L45" i="29"/>
  <c r="L49" i="29" s="1"/>
  <c r="L50" i="29" s="1"/>
  <c r="C47" i="24"/>
  <c r="K47" i="52"/>
  <c r="K50" i="52" s="1"/>
  <c r="S13" i="52"/>
  <c r="S15" i="52" s="1"/>
  <c r="E17" i="50"/>
  <c r="F17" i="50" s="1"/>
  <c r="E60" i="25"/>
  <c r="G29" i="29"/>
  <c r="G48" i="29" s="1"/>
  <c r="G50" i="29" s="1"/>
  <c r="I21" i="26"/>
  <c r="G11" i="47"/>
  <c r="H11" i="47" s="1"/>
  <c r="J11" i="47" s="1"/>
  <c r="M21" i="26"/>
  <c r="C23" i="26"/>
  <c r="C29" i="26" s="1"/>
  <c r="T45" i="24"/>
  <c r="O15" i="52"/>
  <c r="S34" i="52"/>
  <c r="S26" i="52"/>
  <c r="L21" i="26"/>
  <c r="E38" i="26"/>
  <c r="E40" i="26" s="1"/>
  <c r="E42" i="26" s="1"/>
  <c r="E44" i="26" s="1"/>
  <c r="G19" i="29"/>
  <c r="G47" i="29" s="1"/>
  <c r="S28" i="29"/>
  <c r="C60" i="25"/>
  <c r="S42" i="52"/>
  <c r="G47" i="52"/>
  <c r="G50" i="52" s="1"/>
  <c r="E38" i="46"/>
  <c r="C21" i="26"/>
  <c r="E11" i="48"/>
  <c r="H11" i="48" s="1"/>
  <c r="J11" i="48" s="1"/>
  <c r="C38" i="46"/>
  <c r="C40" i="46" s="1"/>
  <c r="K21" i="26"/>
  <c r="N38" i="26"/>
  <c r="N40" i="26" s="1"/>
  <c r="K38" i="26"/>
  <c r="S9" i="29"/>
  <c r="S19" i="29" s="1"/>
  <c r="S47" i="29" s="1"/>
  <c r="P45" i="29"/>
  <c r="P49" i="29" s="1"/>
  <c r="P50" i="29" s="1"/>
  <c r="L47" i="24"/>
  <c r="C40" i="25"/>
  <c r="S39" i="52"/>
  <c r="S31" i="52"/>
  <c r="S22" i="52"/>
  <c r="L50" i="52"/>
  <c r="M50" i="52" s="1"/>
  <c r="D13" i="47"/>
  <c r="C14" i="47" s="1"/>
  <c r="G13" i="50"/>
  <c r="E13" i="50"/>
  <c r="F13" i="50" s="1"/>
  <c r="B12" i="50"/>
  <c r="E40" i="46"/>
  <c r="E42" i="46" s="1"/>
  <c r="E44" i="46" s="1"/>
  <c r="I50" i="29"/>
  <c r="N42" i="26"/>
  <c r="N44" i="26" s="1"/>
  <c r="L38" i="26"/>
  <c r="G38" i="26"/>
  <c r="D38" i="26"/>
  <c r="J50" i="29"/>
  <c r="M50" i="29"/>
  <c r="O50" i="52"/>
  <c r="Q50" i="52" s="1"/>
  <c r="C42" i="46"/>
  <c r="I38" i="26"/>
  <c r="D12" i="48"/>
  <c r="C13" i="48" s="1"/>
  <c r="E12" i="48"/>
  <c r="O36" i="26"/>
  <c r="U40" i="52"/>
  <c r="V40" i="52" s="1"/>
  <c r="U32" i="52"/>
  <c r="V32" i="52" s="1"/>
  <c r="U23" i="52"/>
  <c r="V23" i="52" s="1"/>
  <c r="U41" i="52"/>
  <c r="V41" i="52" s="1"/>
  <c r="U33" i="52"/>
  <c r="V33" i="52" s="1"/>
  <c r="U24" i="52"/>
  <c r="V24" i="52" s="1"/>
  <c r="U38" i="52"/>
  <c r="V38" i="52" s="1"/>
  <c r="U20" i="52"/>
  <c r="V20" i="52" s="1"/>
  <c r="U42" i="52"/>
  <c r="V42" i="52" s="1"/>
  <c r="U39" i="52"/>
  <c r="V39" i="52" s="1"/>
  <c r="U34" i="52"/>
  <c r="V34" i="52" s="1"/>
  <c r="U31" i="52"/>
  <c r="V31" i="52" s="1"/>
  <c r="U26" i="52"/>
  <c r="V26" i="52" s="1"/>
  <c r="U22" i="52"/>
  <c r="V22" i="52" s="1"/>
  <c r="U35" i="52"/>
  <c r="V35" i="52" s="1"/>
  <c r="U45" i="52"/>
  <c r="V45" i="52" s="1"/>
  <c r="U36" i="52"/>
  <c r="V36" i="52" s="1"/>
  <c r="U28" i="52"/>
  <c r="V28" i="52" s="1"/>
  <c r="U46" i="52"/>
  <c r="V46" i="52" s="1"/>
  <c r="U37" i="52"/>
  <c r="V37" i="52" s="1"/>
  <c r="U29" i="52"/>
  <c r="V29" i="52" s="1"/>
  <c r="U19" i="52"/>
  <c r="V19" i="52" s="1"/>
  <c r="U30" i="52"/>
  <c r="V30" i="52" s="1"/>
  <c r="V47" i="52"/>
  <c r="I13" i="48"/>
  <c r="B14" i="48"/>
  <c r="G13" i="48"/>
  <c r="N50" i="29"/>
  <c r="K50" i="29"/>
  <c r="S47" i="52"/>
  <c r="D35" i="46"/>
  <c r="N23" i="26"/>
  <c r="N29" i="26" s="1"/>
  <c r="F35" i="26"/>
  <c r="G12" i="48"/>
  <c r="E15" i="50"/>
  <c r="F15" i="50" s="1"/>
  <c r="D23" i="46"/>
  <c r="I50" i="52" l="1"/>
  <c r="G54" i="52"/>
  <c r="K52" i="52" s="1"/>
  <c r="K54" i="52" s="1"/>
  <c r="O52" i="52" s="1"/>
  <c r="K42" i="26"/>
  <c r="K44" i="26" s="1"/>
  <c r="K40" i="26"/>
  <c r="D54" i="52"/>
  <c r="E50" i="52"/>
  <c r="C51" i="24"/>
  <c r="D49" i="24" s="1"/>
  <c r="D51" i="24" s="1"/>
  <c r="E49" i="24" s="1"/>
  <c r="E51" i="24" s="1"/>
  <c r="F49" i="24" s="1"/>
  <c r="F51" i="24" s="1"/>
  <c r="G49" i="24" s="1"/>
  <c r="G51" i="24" s="1"/>
  <c r="H49" i="24" s="1"/>
  <c r="H51" i="24" s="1"/>
  <c r="I49" i="24" s="1"/>
  <c r="I51" i="24" s="1"/>
  <c r="J49" i="24" s="1"/>
  <c r="J51" i="24" s="1"/>
  <c r="K49" i="24" s="1"/>
  <c r="K51" i="24" s="1"/>
  <c r="L49" i="24" s="1"/>
  <c r="L51" i="24" s="1"/>
  <c r="M49" i="24" s="1"/>
  <c r="M51" i="24" s="1"/>
  <c r="N49" i="24" s="1"/>
  <c r="N51" i="24" s="1"/>
  <c r="P49" i="24" s="1"/>
  <c r="P51" i="24" s="1"/>
  <c r="Q49" i="24" s="1"/>
  <c r="Q51" i="24" s="1"/>
  <c r="R49" i="24" s="1"/>
  <c r="R51" i="24" s="1"/>
  <c r="S49" i="24" s="1"/>
  <c r="S51" i="24" s="1"/>
  <c r="T47" i="24"/>
  <c r="O21" i="26"/>
  <c r="C42" i="26"/>
  <c r="C44" i="26" s="1"/>
  <c r="F12" i="47"/>
  <c r="G12" i="47" s="1"/>
  <c r="I12" i="47"/>
  <c r="B13" i="47" s="1"/>
  <c r="E12" i="47"/>
  <c r="H12" i="47" s="1"/>
  <c r="J12" i="47" s="1"/>
  <c r="J40" i="26"/>
  <c r="J42" i="26"/>
  <c r="J44" i="26" s="1"/>
  <c r="C18" i="50"/>
  <c r="E18" i="50"/>
  <c r="F18" i="50" s="1"/>
  <c r="B19" i="50"/>
  <c r="D29" i="46"/>
  <c r="F29" i="46" s="1"/>
  <c r="F23" i="46"/>
  <c r="O23" i="26"/>
  <c r="F14" i="48"/>
  <c r="B15" i="48"/>
  <c r="H12" i="48"/>
  <c r="G40" i="26"/>
  <c r="G42" i="26"/>
  <c r="G44" i="26" s="1"/>
  <c r="B11" i="50"/>
  <c r="C12" i="50"/>
  <c r="E12" i="50"/>
  <c r="F12" i="50" s="1"/>
  <c r="D38" i="46"/>
  <c r="F35" i="46"/>
  <c r="D13" i="48"/>
  <c r="C14" i="48" s="1"/>
  <c r="L40" i="26"/>
  <c r="L42" i="26" s="1"/>
  <c r="L44" i="26" s="1"/>
  <c r="E13" i="47"/>
  <c r="I40" i="26"/>
  <c r="I42" i="26" s="1"/>
  <c r="I44" i="26" s="1"/>
  <c r="G15" i="50"/>
  <c r="D14" i="47"/>
  <c r="C15" i="47" s="1"/>
  <c r="E14" i="47"/>
  <c r="O35" i="26"/>
  <c r="F38" i="26"/>
  <c r="C44" i="46"/>
  <c r="D40" i="26"/>
  <c r="D42" i="26"/>
  <c r="D44" i="26" s="1"/>
  <c r="O54" i="52"/>
  <c r="G12" i="50" l="1"/>
  <c r="I13" i="47"/>
  <c r="B14" i="47" s="1"/>
  <c r="I14" i="47" s="1"/>
  <c r="F13" i="47"/>
  <c r="G13" i="47" s="1"/>
  <c r="H52" i="52"/>
  <c r="H54" i="52" s="1"/>
  <c r="L52" i="52" s="1"/>
  <c r="L54" i="52" s="1"/>
  <c r="P52" i="52" s="1"/>
  <c r="P54" i="52" s="1"/>
  <c r="E54" i="52"/>
  <c r="I52" i="52" s="1"/>
  <c r="I54" i="52" s="1"/>
  <c r="M52" i="52" s="1"/>
  <c r="M54" i="52" s="1"/>
  <c r="Q52" i="52" s="1"/>
  <c r="Q54" i="52" s="1"/>
  <c r="H13" i="47"/>
  <c r="E19" i="50"/>
  <c r="F19" i="50" s="1"/>
  <c r="B20" i="50"/>
  <c r="C19" i="50"/>
  <c r="E13" i="48"/>
  <c r="H13" i="48" s="1"/>
  <c r="J13" i="48" s="1"/>
  <c r="G18" i="50"/>
  <c r="G14" i="48"/>
  <c r="D15" i="47"/>
  <c r="C16" i="47" s="1"/>
  <c r="E15" i="47"/>
  <c r="J13" i="47"/>
  <c r="F40" i="26"/>
  <c r="F42" i="26" s="1"/>
  <c r="O38" i="26"/>
  <c r="J12" i="48"/>
  <c r="F14" i="47"/>
  <c r="D14" i="48"/>
  <c r="C15" i="48" s="1"/>
  <c r="D40" i="46"/>
  <c r="F40" i="46" s="1"/>
  <c r="F38" i="46"/>
  <c r="C11" i="50"/>
  <c r="E11" i="50"/>
  <c r="F11" i="50" s="1"/>
  <c r="B10" i="50"/>
  <c r="F15" i="48"/>
  <c r="B16" i="48"/>
  <c r="F44" i="26" l="1"/>
  <c r="O42" i="26"/>
  <c r="O40" i="26"/>
  <c r="E14" i="48"/>
  <c r="H14" i="48" s="1"/>
  <c r="J14" i="48" s="1"/>
  <c r="E20" i="50"/>
  <c r="F20" i="50" s="1"/>
  <c r="C20" i="50"/>
  <c r="G20" i="50" s="1"/>
  <c r="B21" i="50"/>
  <c r="D42" i="46"/>
  <c r="D44" i="46" s="1"/>
  <c r="G19" i="50"/>
  <c r="I16" i="48"/>
  <c r="F16" i="48"/>
  <c r="G11" i="50"/>
  <c r="D15" i="48"/>
  <c r="C16" i="48" s="1"/>
  <c r="B15" i="47"/>
  <c r="G15" i="48"/>
  <c r="C10" i="50"/>
  <c r="E10" i="50"/>
  <c r="F10" i="50" s="1"/>
  <c r="B9" i="50"/>
  <c r="G14" i="47"/>
  <c r="H14" i="47" s="1"/>
  <c r="D16" i="47"/>
  <c r="C17" i="47" s="1"/>
  <c r="C21" i="50" l="1"/>
  <c r="B22" i="50"/>
  <c r="E21" i="50"/>
  <c r="F21" i="50" s="1"/>
  <c r="F42" i="46"/>
  <c r="E16" i="47"/>
  <c r="B8" i="50"/>
  <c r="E9" i="50"/>
  <c r="F9" i="50" s="1"/>
  <c r="C9" i="50"/>
  <c r="G9" i="50" s="1"/>
  <c r="E15" i="48"/>
  <c r="H15" i="48" s="1"/>
  <c r="D16" i="48"/>
  <c r="C17" i="48" s="1"/>
  <c r="G16" i="48"/>
  <c r="D17" i="47"/>
  <c r="C18" i="47" s="1"/>
  <c r="J14" i="47"/>
  <c r="G10" i="50"/>
  <c r="I15" i="47"/>
  <c r="F15" i="47"/>
  <c r="B17" i="48"/>
  <c r="E16" i="48" l="1"/>
  <c r="B23" i="50"/>
  <c r="C22" i="50"/>
  <c r="E22" i="50"/>
  <c r="F22" i="50" s="1"/>
  <c r="G21" i="50"/>
  <c r="E17" i="47"/>
  <c r="B18" i="48"/>
  <c r="F17" i="48"/>
  <c r="B16" i="47"/>
  <c r="D17" i="48"/>
  <c r="C18" i="48" s="1"/>
  <c r="E17" i="48"/>
  <c r="J15" i="48"/>
  <c r="C8" i="50"/>
  <c r="B7" i="50"/>
  <c r="E8" i="50"/>
  <c r="F8" i="50" s="1"/>
  <c r="G15" i="47"/>
  <c r="H15" i="47" s="1"/>
  <c r="D18" i="47"/>
  <c r="C19" i="47" s="1"/>
  <c r="H16" i="48"/>
  <c r="J16" i="48" s="1"/>
  <c r="E18" i="47" l="1"/>
  <c r="G22" i="50"/>
  <c r="E23" i="50"/>
  <c r="F23" i="50" s="1"/>
  <c r="C23" i="50"/>
  <c r="G23" i="50" s="1"/>
  <c r="B24" i="50"/>
  <c r="E7" i="50"/>
  <c r="F7" i="50" s="1"/>
  <c r="B6" i="50"/>
  <c r="C7" i="50"/>
  <c r="G7" i="50" s="1"/>
  <c r="F16" i="47"/>
  <c r="I16" i="47"/>
  <c r="B17" i="47" s="1"/>
  <c r="G17" i="48"/>
  <c r="H17" i="48" s="1"/>
  <c r="G8" i="50"/>
  <c r="D18" i="48"/>
  <c r="C19" i="48" s="1"/>
  <c r="B19" i="48"/>
  <c r="F18" i="48"/>
  <c r="D19" i="47"/>
  <c r="C20" i="47" s="1"/>
  <c r="E19" i="47"/>
  <c r="J15" i="47"/>
  <c r="E24" i="50" l="1"/>
  <c r="F24" i="50" s="1"/>
  <c r="B25" i="50"/>
  <c r="C24" i="50"/>
  <c r="G24" i="50" s="1"/>
  <c r="J17" i="48"/>
  <c r="F17" i="47"/>
  <c r="I17" i="47"/>
  <c r="B18" i="47" s="1"/>
  <c r="G18" i="48"/>
  <c r="E19" i="48"/>
  <c r="D19" i="48"/>
  <c r="C20" i="48" s="1"/>
  <c r="F19" i="48"/>
  <c r="I19" i="48"/>
  <c r="E18" i="48"/>
  <c r="H18" i="48" s="1"/>
  <c r="J18" i="48" s="1"/>
  <c r="G16" i="47"/>
  <c r="H16" i="47" s="1"/>
  <c r="J16" i="47"/>
  <c r="B5" i="50"/>
  <c r="C6" i="50"/>
  <c r="E6" i="50"/>
  <c r="F6" i="50" s="1"/>
  <c r="D20" i="47"/>
  <c r="C21" i="47" s="1"/>
  <c r="C25" i="50" l="1"/>
  <c r="E25" i="50"/>
  <c r="F25" i="50" s="1"/>
  <c r="I18" i="47"/>
  <c r="B19" i="47" s="1"/>
  <c r="F18" i="47"/>
  <c r="G6" i="50"/>
  <c r="G19" i="48"/>
  <c r="H19" i="48" s="1"/>
  <c r="J19" i="48" s="1"/>
  <c r="G17" i="47"/>
  <c r="H17" i="47" s="1"/>
  <c r="J17" i="47" s="1"/>
  <c r="D21" i="47"/>
  <c r="C22" i="47" s="1"/>
  <c r="E20" i="47"/>
  <c r="C5" i="50"/>
  <c r="E5" i="50"/>
  <c r="F5" i="50" s="1"/>
  <c r="B20" i="48"/>
  <c r="D20" i="48"/>
  <c r="C21" i="48" s="1"/>
  <c r="G5" i="50" l="1"/>
  <c r="G25" i="50"/>
  <c r="F19" i="47"/>
  <c r="I19" i="47"/>
  <c r="B20" i="47" s="1"/>
  <c r="F20" i="48"/>
  <c r="B21" i="48"/>
  <c r="D22" i="47"/>
  <c r="C23" i="47" s="1"/>
  <c r="E21" i="47"/>
  <c r="G18" i="47"/>
  <c r="H18" i="47" s="1"/>
  <c r="J18" i="47" s="1"/>
  <c r="E20" i="48"/>
  <c r="D21" i="48"/>
  <c r="C22" i="48" s="1"/>
  <c r="E21" i="48"/>
  <c r="F20" i="47" l="1"/>
  <c r="I20" i="47"/>
  <c r="B21" i="47"/>
  <c r="G20" i="48"/>
  <c r="D23" i="47"/>
  <c r="C24" i="47" s="1"/>
  <c r="H20" i="48"/>
  <c r="J20" i="48" s="1"/>
  <c r="E22" i="47"/>
  <c r="D22" i="48"/>
  <c r="C23" i="48" s="1"/>
  <c r="F21" i="48"/>
  <c r="B22" i="48"/>
  <c r="G19" i="47"/>
  <c r="H19" i="47" s="1"/>
  <c r="J19" i="47" s="1"/>
  <c r="E22" i="48" l="1"/>
  <c r="D24" i="47"/>
  <c r="C25" i="47" s="1"/>
  <c r="E24" i="47"/>
  <c r="F22" i="48"/>
  <c r="I22" i="48"/>
  <c r="B23" i="48" s="1"/>
  <c r="E23" i="47"/>
  <c r="F21" i="47"/>
  <c r="I21" i="47"/>
  <c r="B22" i="47" s="1"/>
  <c r="G21" i="48"/>
  <c r="H21" i="48" s="1"/>
  <c r="J21" i="48" s="1"/>
  <c r="D23" i="48"/>
  <c r="C24" i="48" s="1"/>
  <c r="E23" i="48"/>
  <c r="G20" i="47"/>
  <c r="H20" i="47" s="1"/>
  <c r="J20" i="47" s="1"/>
  <c r="F23" i="48" l="1"/>
  <c r="B24" i="48"/>
  <c r="I22" i="47"/>
  <c r="B23" i="47"/>
  <c r="F22" i="47"/>
  <c r="G21" i="47"/>
  <c r="H21" i="47" s="1"/>
  <c r="J21" i="47" s="1"/>
  <c r="G22" i="48"/>
  <c r="H22" i="48" s="1"/>
  <c r="J22" i="48"/>
  <c r="D24" i="48"/>
  <c r="C25" i="48" s="1"/>
  <c r="E24" i="48"/>
  <c r="D25" i="47"/>
  <c r="C26" i="47" s="1"/>
  <c r="I23" i="47" l="1"/>
  <c r="B24" i="47"/>
  <c r="F23" i="47"/>
  <c r="D26" i="47"/>
  <c r="C27" i="47" s="1"/>
  <c r="E25" i="47"/>
  <c r="B25" i="48"/>
  <c r="F24" i="48"/>
  <c r="D25" i="48"/>
  <c r="C26" i="48" s="1"/>
  <c r="G22" i="47"/>
  <c r="H22" i="47" s="1"/>
  <c r="J22" i="47" s="1"/>
  <c r="G23" i="48"/>
  <c r="H23" i="48" s="1"/>
  <c r="J23" i="48" s="1"/>
  <c r="I25" i="48" l="1"/>
  <c r="B26" i="48" s="1"/>
  <c r="F25" i="48"/>
  <c r="D27" i="47"/>
  <c r="C28" i="47" s="1"/>
  <c r="G23" i="47"/>
  <c r="H23" i="47" s="1"/>
  <c r="J23" i="47" s="1"/>
  <c r="D26" i="48"/>
  <c r="C27" i="48" s="1"/>
  <c r="E26" i="48"/>
  <c r="E25" i="48"/>
  <c r="I24" i="47"/>
  <c r="B25" i="47" s="1"/>
  <c r="F24" i="47"/>
  <c r="G24" i="48"/>
  <c r="H24" i="48" s="1"/>
  <c r="J24" i="48" s="1"/>
  <c r="E26" i="47"/>
  <c r="I25" i="47" l="1"/>
  <c r="B26" i="47" s="1"/>
  <c r="F25" i="47"/>
  <c r="F26" i="48"/>
  <c r="B27" i="48"/>
  <c r="D28" i="47"/>
  <c r="C29" i="47" s="1"/>
  <c r="G25" i="48"/>
  <c r="H25" i="48" s="1"/>
  <c r="J25" i="48" s="1"/>
  <c r="G24" i="47"/>
  <c r="H24" i="47" s="1"/>
  <c r="J24" i="47" s="1"/>
  <c r="D27" i="48"/>
  <c r="C28" i="48" s="1"/>
  <c r="E27" i="48"/>
  <c r="E27" i="47"/>
  <c r="G26" i="48" l="1"/>
  <c r="H26" i="48" s="1"/>
  <c r="J26" i="48" s="1"/>
  <c r="D28" i="48"/>
  <c r="C29" i="48" s="1"/>
  <c r="E28" i="47"/>
  <c r="G25" i="47"/>
  <c r="H25" i="47" s="1"/>
  <c r="J25" i="47"/>
  <c r="D29" i="47"/>
  <c r="C30" i="47" s="1"/>
  <c r="F26" i="47"/>
  <c r="I26" i="47"/>
  <c r="B27" i="47" s="1"/>
  <c r="B28" i="48"/>
  <c r="F27" i="48"/>
  <c r="E29" i="47" l="1"/>
  <c r="I27" i="47"/>
  <c r="B28" i="47" s="1"/>
  <c r="F27" i="47"/>
  <c r="G27" i="48"/>
  <c r="H27" i="48" s="1"/>
  <c r="J27" i="48" s="1"/>
  <c r="D29" i="48"/>
  <c r="C30" i="48" s="1"/>
  <c r="F28" i="48"/>
  <c r="I28" i="48"/>
  <c r="B29" i="48" s="1"/>
  <c r="E28" i="48"/>
  <c r="G26" i="47"/>
  <c r="H26" i="47" s="1"/>
  <c r="J26" i="47" s="1"/>
  <c r="D30" i="47"/>
  <c r="C31" i="47" s="1"/>
  <c r="E30" i="47"/>
  <c r="F28" i="47" l="1"/>
  <c r="I28" i="47"/>
  <c r="B29" i="47"/>
  <c r="F29" i="48"/>
  <c r="B30" i="48"/>
  <c r="D30" i="48"/>
  <c r="C31" i="48" s="1"/>
  <c r="G27" i="47"/>
  <c r="H27" i="47" s="1"/>
  <c r="J27" i="47" s="1"/>
  <c r="H28" i="48"/>
  <c r="J28" i="48" s="1"/>
  <c r="D31" i="47"/>
  <c r="C32" i="47" s="1"/>
  <c r="E29" i="48"/>
  <c r="G28" i="48"/>
  <c r="D32" i="47" l="1"/>
  <c r="C33" i="47" s="1"/>
  <c r="E30" i="48"/>
  <c r="G29" i="48"/>
  <c r="H29" i="48"/>
  <c r="J29" i="48" s="1"/>
  <c r="D31" i="48"/>
  <c r="C32" i="48" s="1"/>
  <c r="E31" i="48"/>
  <c r="F29" i="47"/>
  <c r="I29" i="47"/>
  <c r="B30" i="47"/>
  <c r="E31" i="47"/>
  <c r="B31" i="48"/>
  <c r="F30" i="48"/>
  <c r="G28" i="47"/>
  <c r="H28" i="47" s="1"/>
  <c r="J28" i="47"/>
  <c r="E32" i="47" l="1"/>
  <c r="F30" i="47"/>
  <c r="I30" i="47"/>
  <c r="B31" i="47"/>
  <c r="D32" i="48"/>
  <c r="C33" i="48" s="1"/>
  <c r="G30" i="48"/>
  <c r="H30" i="48" s="1"/>
  <c r="J30" i="48" s="1"/>
  <c r="B32" i="48"/>
  <c r="F31" i="48"/>
  <c r="I31" i="48"/>
  <c r="G29" i="47"/>
  <c r="H29" i="47" s="1"/>
  <c r="J29" i="47" s="1"/>
  <c r="D33" i="47"/>
  <c r="C34" i="47" s="1"/>
  <c r="E33" i="47"/>
  <c r="D33" i="48" l="1"/>
  <c r="C34" i="48" s="1"/>
  <c r="E33" i="48"/>
  <c r="G30" i="47"/>
  <c r="H30" i="47" s="1"/>
  <c r="J30" i="47" s="1"/>
  <c r="B33" i="48"/>
  <c r="F32" i="48"/>
  <c r="B32" i="47"/>
  <c r="F31" i="47"/>
  <c r="I31" i="47"/>
  <c r="E32" i="48"/>
  <c r="D34" i="47"/>
  <c r="C35" i="47" s="1"/>
  <c r="G31" i="48"/>
  <c r="H31" i="48" s="1"/>
  <c r="J31" i="48" s="1"/>
  <c r="D35" i="47" l="1"/>
  <c r="C36" i="47" s="1"/>
  <c r="E35" i="47"/>
  <c r="I32" i="47"/>
  <c r="B33" i="47" s="1"/>
  <c r="F32" i="47"/>
  <c r="G32" i="48"/>
  <c r="H32" i="48" s="1"/>
  <c r="J32" i="48" s="1"/>
  <c r="F33" i="48"/>
  <c r="B34" i="48"/>
  <c r="E34" i="47"/>
  <c r="G31" i="47"/>
  <c r="H31" i="47" s="1"/>
  <c r="J31" i="47" s="1"/>
  <c r="D34" i="48"/>
  <c r="C35" i="48" s="1"/>
  <c r="I33" i="47" l="1"/>
  <c r="B34" i="47"/>
  <c r="F33" i="47"/>
  <c r="D35" i="48"/>
  <c r="C36" i="48" s="1"/>
  <c r="E34" i="48"/>
  <c r="F34" i="48"/>
  <c r="I34" i="48"/>
  <c r="B35" i="48" s="1"/>
  <c r="G33" i="48"/>
  <c r="H33" i="48" s="1"/>
  <c r="J33" i="48"/>
  <c r="G32" i="47"/>
  <c r="H32" i="47" s="1"/>
  <c r="J32" i="47" s="1"/>
  <c r="D36" i="47"/>
  <c r="C37" i="47" s="1"/>
  <c r="D37" i="47" l="1"/>
  <c r="C38" i="47" s="1"/>
  <c r="E37" i="47"/>
  <c r="G34" i="48"/>
  <c r="H34" i="48" s="1"/>
  <c r="J34" i="48" s="1"/>
  <c r="G33" i="47"/>
  <c r="H33" i="47" s="1"/>
  <c r="J33" i="47" s="1"/>
  <c r="D36" i="48"/>
  <c r="C37" i="48" s="1"/>
  <c r="E36" i="48"/>
  <c r="F34" i="47"/>
  <c r="I34" i="47"/>
  <c r="B35" i="47" s="1"/>
  <c r="B36" i="48"/>
  <c r="F35" i="48"/>
  <c r="E36" i="47"/>
  <c r="E35" i="48"/>
  <c r="F35" i="47" l="1"/>
  <c r="I35" i="47"/>
  <c r="B36" i="47" s="1"/>
  <c r="D37" i="48"/>
  <c r="C38" i="48" s="1"/>
  <c r="E37" i="48"/>
  <c r="G35" i="48"/>
  <c r="H35" i="48" s="1"/>
  <c r="J35" i="48" s="1"/>
  <c r="G34" i="47"/>
  <c r="H34" i="47" s="1"/>
  <c r="J34" i="47" s="1"/>
  <c r="B37" i="48"/>
  <c r="F36" i="48"/>
  <c r="D38" i="47"/>
  <c r="C39" i="47" s="1"/>
  <c r="E38" i="47" l="1"/>
  <c r="F36" i="47"/>
  <c r="I36" i="47"/>
  <c r="B37" i="47" s="1"/>
  <c r="I37" i="48"/>
  <c r="B38" i="48" s="1"/>
  <c r="F37" i="48"/>
  <c r="G35" i="47"/>
  <c r="H35" i="47" s="1"/>
  <c r="J35" i="47"/>
  <c r="G36" i="48"/>
  <c r="H36" i="48" s="1"/>
  <c r="J36" i="48" s="1"/>
  <c r="D39" i="47"/>
  <c r="C40" i="47" s="1"/>
  <c r="E39" i="47"/>
  <c r="D38" i="48"/>
  <c r="C39" i="48" s="1"/>
  <c r="E38" i="48" l="1"/>
  <c r="I37" i="47"/>
  <c r="B38" i="47"/>
  <c r="F37" i="47"/>
  <c r="D39" i="48"/>
  <c r="C40" i="48" s="1"/>
  <c r="G37" i="48"/>
  <c r="H37" i="48" s="1"/>
  <c r="J37" i="48" s="1"/>
  <c r="B39" i="48"/>
  <c r="F38" i="48"/>
  <c r="G36" i="47"/>
  <c r="H36" i="47" s="1"/>
  <c r="J36" i="47" s="1"/>
  <c r="D40" i="47"/>
  <c r="C41" i="47" s="1"/>
  <c r="E40" i="47"/>
  <c r="E39" i="48" l="1"/>
  <c r="G38" i="48"/>
  <c r="H38" i="48" s="1"/>
  <c r="J38" i="48"/>
  <c r="D41" i="47"/>
  <c r="C42" i="47" s="1"/>
  <c r="G37" i="47"/>
  <c r="H37" i="47" s="1"/>
  <c r="J37" i="47" s="1"/>
  <c r="F39" i="48"/>
  <c r="B40" i="48"/>
  <c r="F38" i="47"/>
  <c r="I38" i="47"/>
  <c r="B39" i="47" s="1"/>
  <c r="D40" i="48"/>
  <c r="C41" i="48" s="1"/>
  <c r="E40" i="48"/>
  <c r="E41" i="47" l="1"/>
  <c r="I39" i="47"/>
  <c r="B40" i="47"/>
  <c r="F39" i="47"/>
  <c r="D41" i="48"/>
  <c r="C42" i="48" s="1"/>
  <c r="E41" i="48"/>
  <c r="G38" i="47"/>
  <c r="H38" i="47" s="1"/>
  <c r="J38" i="47" s="1"/>
  <c r="F40" i="48"/>
  <c r="I40" i="48"/>
  <c r="B41" i="48"/>
  <c r="G39" i="48"/>
  <c r="H39" i="48" s="1"/>
  <c r="J39" i="48" s="1"/>
  <c r="D42" i="47"/>
  <c r="C43" i="47" s="1"/>
  <c r="E42" i="47"/>
  <c r="B42" i="48" l="1"/>
  <c r="F41" i="48"/>
  <c r="G39" i="47"/>
  <c r="H39" i="47" s="1"/>
  <c r="J39" i="47" s="1"/>
  <c r="G40" i="48"/>
  <c r="H40" i="48" s="1"/>
  <c r="J40" i="48"/>
  <c r="F40" i="47"/>
  <c r="I40" i="47"/>
  <c r="B41" i="47" s="1"/>
  <c r="D43" i="47"/>
  <c r="C44" i="47" s="1"/>
  <c r="D42" i="48"/>
  <c r="C43" i="48" s="1"/>
  <c r="E43" i="47" l="1"/>
  <c r="F41" i="47"/>
  <c r="I41" i="47"/>
  <c r="B42" i="47"/>
  <c r="D43" i="48"/>
  <c r="C44" i="48" s="1"/>
  <c r="D44" i="47"/>
  <c r="C45" i="47" s="1"/>
  <c r="G40" i="47"/>
  <c r="H40" i="47" s="1"/>
  <c r="J40" i="47" s="1"/>
  <c r="E42" i="48"/>
  <c r="G41" i="48"/>
  <c r="H41" i="48" s="1"/>
  <c r="J41" i="48" s="1"/>
  <c r="B43" i="48"/>
  <c r="F42" i="48"/>
  <c r="E44" i="47" l="1"/>
  <c r="E43" i="48"/>
  <c r="G42" i="48"/>
  <c r="H42" i="48"/>
  <c r="J42" i="48" s="1"/>
  <c r="D45" i="47"/>
  <c r="C46" i="47" s="1"/>
  <c r="E45" i="47"/>
  <c r="I42" i="47"/>
  <c r="B43" i="47" s="1"/>
  <c r="F42" i="47"/>
  <c r="I43" i="48"/>
  <c r="F43" i="48"/>
  <c r="B44" i="48"/>
  <c r="D44" i="48"/>
  <c r="C45" i="48" s="1"/>
  <c r="E44" i="48"/>
  <c r="G41" i="47"/>
  <c r="H41" i="47" s="1"/>
  <c r="J41" i="47" s="1"/>
  <c r="F43" i="47" l="1"/>
  <c r="I43" i="47"/>
  <c r="B44" i="47"/>
  <c r="G43" i="48"/>
  <c r="H43" i="48" s="1"/>
  <c r="J43" i="48" s="1"/>
  <c r="D45" i="48"/>
  <c r="C46" i="48" s="1"/>
  <c r="B45" i="48"/>
  <c r="F44" i="48"/>
  <c r="J42" i="47"/>
  <c r="G42" i="47"/>
  <c r="H42" i="47" s="1"/>
  <c r="D46" i="47"/>
  <c r="C47" i="47" s="1"/>
  <c r="E46" i="47"/>
  <c r="D46" i="48" l="1"/>
  <c r="C47" i="48" s="1"/>
  <c r="G44" i="48"/>
  <c r="H44" i="48" s="1"/>
  <c r="J44" i="48"/>
  <c r="F44" i="47"/>
  <c r="I44" i="47"/>
  <c r="B45" i="47"/>
  <c r="E45" i="48"/>
  <c r="D47" i="47"/>
  <c r="C48" i="47" s="1"/>
  <c r="B46" i="48"/>
  <c r="F45" i="48"/>
  <c r="G43" i="47"/>
  <c r="H43" i="47" s="1"/>
  <c r="J43" i="47"/>
  <c r="I46" i="48" l="1"/>
  <c r="B47" i="48"/>
  <c r="F46" i="48"/>
  <c r="D48" i="47"/>
  <c r="C49" i="47" s="1"/>
  <c r="F45" i="47"/>
  <c r="I45" i="47"/>
  <c r="B46" i="47" s="1"/>
  <c r="E47" i="47"/>
  <c r="D47" i="48"/>
  <c r="C48" i="48" s="1"/>
  <c r="E47" i="48"/>
  <c r="G45" i="48"/>
  <c r="H45" i="48"/>
  <c r="J45" i="48" s="1"/>
  <c r="G44" i="47"/>
  <c r="H44" i="47" s="1"/>
  <c r="J44" i="47"/>
  <c r="E46" i="48"/>
  <c r="D49" i="47" l="1"/>
  <c r="C50" i="47" s="1"/>
  <c r="D48" i="48"/>
  <c r="C49" i="48" s="1"/>
  <c r="E48" i="48"/>
  <c r="G45" i="47"/>
  <c r="H45" i="47" s="1"/>
  <c r="J45" i="47" s="1"/>
  <c r="B48" i="48"/>
  <c r="F47" i="48"/>
  <c r="I46" i="47"/>
  <c r="B47" i="47" s="1"/>
  <c r="F46" i="47"/>
  <c r="G46" i="48"/>
  <c r="H46" i="48" s="1"/>
  <c r="J46" i="48" s="1"/>
  <c r="E48" i="47"/>
  <c r="I47" i="47" l="1"/>
  <c r="B48" i="47"/>
  <c r="F47" i="47"/>
  <c r="G46" i="47"/>
  <c r="H46" i="47" s="1"/>
  <c r="J46" i="47" s="1"/>
  <c r="B49" i="48"/>
  <c r="F48" i="48"/>
  <c r="D49" i="48"/>
  <c r="C50" i="48" s="1"/>
  <c r="E49" i="47"/>
  <c r="G47" i="48"/>
  <c r="H47" i="48" s="1"/>
  <c r="J47" i="48" s="1"/>
  <c r="D50" i="47"/>
  <c r="C51" i="47" s="1"/>
  <c r="E50" i="47"/>
  <c r="G48" i="48" l="1"/>
  <c r="H48" i="48" s="1"/>
  <c r="J48" i="48" s="1"/>
  <c r="D51" i="47"/>
  <c r="C52" i="47" s="1"/>
  <c r="F49" i="48"/>
  <c r="I49" i="48"/>
  <c r="B50" i="48" s="1"/>
  <c r="I48" i="47"/>
  <c r="B49" i="47" s="1"/>
  <c r="F48" i="47"/>
  <c r="G47" i="47"/>
  <c r="H47" i="47" s="1"/>
  <c r="J47" i="47" s="1"/>
  <c r="D50" i="48"/>
  <c r="C51" i="48" s="1"/>
  <c r="E49" i="48"/>
  <c r="F50" i="48" l="1"/>
  <c r="B51" i="48"/>
  <c r="F49" i="47"/>
  <c r="I49" i="47"/>
  <c r="B50" i="47" s="1"/>
  <c r="D52" i="47"/>
  <c r="C53" i="47" s="1"/>
  <c r="E50" i="48"/>
  <c r="G48" i="47"/>
  <c r="H48" i="47" s="1"/>
  <c r="J48" i="47" s="1"/>
  <c r="G49" i="48"/>
  <c r="D51" i="48"/>
  <c r="C52" i="48" s="1"/>
  <c r="E51" i="48"/>
  <c r="H49" i="48"/>
  <c r="J49" i="48" s="1"/>
  <c r="E51" i="47"/>
  <c r="G49" i="47" l="1"/>
  <c r="H49" i="47" s="1"/>
  <c r="J49" i="47" s="1"/>
  <c r="D53" i="47"/>
  <c r="C54" i="47" s="1"/>
  <c r="I50" i="47"/>
  <c r="B51" i="47"/>
  <c r="F50" i="47"/>
  <c r="F51" i="48"/>
  <c r="B52" i="48"/>
  <c r="E52" i="47"/>
  <c r="D52" i="48"/>
  <c r="C53" i="48" s="1"/>
  <c r="G50" i="48"/>
  <c r="H50" i="48" s="1"/>
  <c r="J50" i="48" s="1"/>
  <c r="E53" i="47" l="1"/>
  <c r="F51" i="47"/>
  <c r="I51" i="47"/>
  <c r="B52" i="47"/>
  <c r="E52" i="48"/>
  <c r="I52" i="48"/>
  <c r="B53" i="48"/>
  <c r="F52" i="48"/>
  <c r="G50" i="47"/>
  <c r="H50" i="47" s="1"/>
  <c r="J50" i="47" s="1"/>
  <c r="D53" i="48"/>
  <c r="C54" i="48" s="1"/>
  <c r="E53" i="48"/>
  <c r="G51" i="48"/>
  <c r="H51" i="48" s="1"/>
  <c r="J51" i="48" s="1"/>
  <c r="D54" i="47"/>
  <c r="C55" i="47" s="1"/>
  <c r="I52" i="47" l="1"/>
  <c r="B53" i="47" s="1"/>
  <c r="F52" i="47"/>
  <c r="D54" i="48"/>
  <c r="C55" i="48" s="1"/>
  <c r="E54" i="48"/>
  <c r="G51" i="47"/>
  <c r="H51" i="47" s="1"/>
  <c r="J51" i="47" s="1"/>
  <c r="D55" i="47"/>
  <c r="C56" i="47" s="1"/>
  <c r="G52" i="48"/>
  <c r="B54" i="48"/>
  <c r="F53" i="48"/>
  <c r="E54" i="47"/>
  <c r="H52" i="48"/>
  <c r="J52" i="48" s="1"/>
  <c r="F53" i="47" l="1"/>
  <c r="I53" i="47"/>
  <c r="B54" i="47" s="1"/>
  <c r="G52" i="47"/>
  <c r="H52" i="47" s="1"/>
  <c r="J52" i="47" s="1"/>
  <c r="G53" i="48"/>
  <c r="H53" i="48" s="1"/>
  <c r="J53" i="48" s="1"/>
  <c r="D56" i="47"/>
  <c r="C57" i="47" s="1"/>
  <c r="B55" i="48"/>
  <c r="F54" i="48"/>
  <c r="E55" i="47"/>
  <c r="D55" i="48"/>
  <c r="C56" i="48" s="1"/>
  <c r="E55" i="48"/>
  <c r="D56" i="48" l="1"/>
  <c r="C57" i="48" s="1"/>
  <c r="D57" i="47"/>
  <c r="C58" i="47" s="1"/>
  <c r="E56" i="47"/>
  <c r="G53" i="47"/>
  <c r="H53" i="47" s="1"/>
  <c r="J53" i="47" s="1"/>
  <c r="F55" i="48"/>
  <c r="I55" i="48"/>
  <c r="B56" i="48" s="1"/>
  <c r="I54" i="47"/>
  <c r="B55" i="47" s="1"/>
  <c r="F54" i="47"/>
  <c r="G54" i="48"/>
  <c r="H54" i="48" s="1"/>
  <c r="J54" i="48" s="1"/>
  <c r="E57" i="47" l="1"/>
  <c r="F55" i="47"/>
  <c r="I55" i="47"/>
  <c r="B56" i="47"/>
  <c r="F56" i="48"/>
  <c r="B57" i="48"/>
  <c r="D57" i="48"/>
  <c r="C58" i="48" s="1"/>
  <c r="E57" i="48"/>
  <c r="G54" i="47"/>
  <c r="H54" i="47" s="1"/>
  <c r="J54" i="47"/>
  <c r="G55" i="48"/>
  <c r="H55" i="48" s="1"/>
  <c r="J55" i="48" s="1"/>
  <c r="D58" i="47"/>
  <c r="C59" i="47" s="1"/>
  <c r="E56" i="48"/>
  <c r="D59" i="47" l="1"/>
  <c r="C60" i="47" s="1"/>
  <c r="F56" i="47"/>
  <c r="I56" i="47"/>
  <c r="B57" i="47" s="1"/>
  <c r="G56" i="48"/>
  <c r="H56" i="48" s="1"/>
  <c r="J56" i="48" s="1"/>
  <c r="E58" i="47"/>
  <c r="D58" i="48"/>
  <c r="C59" i="48" s="1"/>
  <c r="B58" i="48"/>
  <c r="F57" i="48"/>
  <c r="G55" i="47"/>
  <c r="H55" i="47" s="1"/>
  <c r="J55" i="47"/>
  <c r="E59" i="47" l="1"/>
  <c r="F57" i="47"/>
  <c r="I57" i="47"/>
  <c r="B58" i="47" s="1"/>
  <c r="D59" i="48"/>
  <c r="C60" i="48" s="1"/>
  <c r="G56" i="47"/>
  <c r="H56" i="47" s="1"/>
  <c r="J56" i="47"/>
  <c r="G57" i="48"/>
  <c r="H57" i="48" s="1"/>
  <c r="J57" i="48" s="1"/>
  <c r="E58" i="48"/>
  <c r="F58" i="48"/>
  <c r="I58" i="48"/>
  <c r="B59" i="48" s="1"/>
  <c r="D60" i="47"/>
  <c r="C61" i="47" s="1"/>
  <c r="E60" i="47" l="1"/>
  <c r="I58" i="47"/>
  <c r="B59" i="47" s="1"/>
  <c r="F58" i="47"/>
  <c r="F59" i="48"/>
  <c r="B60" i="48"/>
  <c r="D60" i="48"/>
  <c r="C61" i="48" s="1"/>
  <c r="G57" i="47"/>
  <c r="H57" i="47" s="1"/>
  <c r="J57" i="47" s="1"/>
  <c r="D61" i="47"/>
  <c r="C62" i="47" s="1"/>
  <c r="G58" i="48"/>
  <c r="H58" i="48" s="1"/>
  <c r="J58" i="48" s="1"/>
  <c r="E59" i="48"/>
  <c r="E61" i="47" l="1"/>
  <c r="E60" i="48"/>
  <c r="F59" i="47"/>
  <c r="I59" i="47"/>
  <c r="B60" i="47" s="1"/>
  <c r="D61" i="48"/>
  <c r="C62" i="48" s="1"/>
  <c r="G58" i="47"/>
  <c r="H58" i="47" s="1"/>
  <c r="J58" i="47" s="1"/>
  <c r="F60" i="48"/>
  <c r="B61" i="48"/>
  <c r="D62" i="47"/>
  <c r="C63" i="47" s="1"/>
  <c r="G59" i="48"/>
  <c r="H59" i="48" s="1"/>
  <c r="J59" i="48" s="1"/>
  <c r="I60" i="47" l="1"/>
  <c r="B61" i="47"/>
  <c r="F60" i="47"/>
  <c r="F61" i="48"/>
  <c r="I61" i="48"/>
  <c r="B62" i="48" s="1"/>
  <c r="G60" i="48"/>
  <c r="D62" i="48"/>
  <c r="C63" i="48" s="1"/>
  <c r="E61" i="48"/>
  <c r="G59" i="47"/>
  <c r="H59" i="47" s="1"/>
  <c r="J59" i="47" s="1"/>
  <c r="D63" i="47"/>
  <c r="C64" i="47" s="1"/>
  <c r="H60" i="48"/>
  <c r="J60" i="48" s="1"/>
  <c r="E62" i="47"/>
  <c r="E62" i="48" l="1"/>
  <c r="F62" i="48"/>
  <c r="B63" i="48"/>
  <c r="D64" i="47"/>
  <c r="C65" i="47" s="1"/>
  <c r="F61" i="47"/>
  <c r="I61" i="47"/>
  <c r="B62" i="47" s="1"/>
  <c r="G60" i="47"/>
  <c r="H60" i="47" s="1"/>
  <c r="J60" i="47" s="1"/>
  <c r="E63" i="47"/>
  <c r="D63" i="48"/>
  <c r="C64" i="48" s="1"/>
  <c r="G61" i="48"/>
  <c r="H61" i="48" s="1"/>
  <c r="J61" i="48" s="1"/>
  <c r="I62" i="47" l="1"/>
  <c r="B63" i="47"/>
  <c r="F62" i="47"/>
  <c r="D64" i="48"/>
  <c r="C65" i="48" s="1"/>
  <c r="G61" i="47"/>
  <c r="H61" i="47" s="1"/>
  <c r="J61" i="47" s="1"/>
  <c r="F63" i="48"/>
  <c r="B64" i="48"/>
  <c r="D65" i="47"/>
  <c r="C66" i="47" s="1"/>
  <c r="E65" i="47"/>
  <c r="E64" i="47"/>
  <c r="E63" i="48"/>
  <c r="G62" i="48"/>
  <c r="H62" i="48" s="1"/>
  <c r="J62" i="48" s="1"/>
  <c r="E64" i="48" l="1"/>
  <c r="G63" i="48"/>
  <c r="D66" i="47"/>
  <c r="C67" i="47" s="1"/>
  <c r="H63" i="48"/>
  <c r="J63" i="48" s="1"/>
  <c r="F63" i="47"/>
  <c r="I63" i="47"/>
  <c r="B64" i="47" s="1"/>
  <c r="G62" i="47"/>
  <c r="H62" i="47" s="1"/>
  <c r="J62" i="47"/>
  <c r="F64" i="48"/>
  <c r="I64" i="48"/>
  <c r="B65" i="48" s="1"/>
  <c r="D65" i="48"/>
  <c r="C66" i="48" s="1"/>
  <c r="E65" i="48"/>
  <c r="B66" i="48" l="1"/>
  <c r="F65" i="48"/>
  <c r="F64" i="47"/>
  <c r="I64" i="47"/>
  <c r="B65" i="47" s="1"/>
  <c r="G63" i="47"/>
  <c r="H63" i="47" s="1"/>
  <c r="J63" i="47"/>
  <c r="D67" i="47"/>
  <c r="C68" i="47" s="1"/>
  <c r="G64" i="48"/>
  <c r="H64" i="48" s="1"/>
  <c r="J64" i="48" s="1"/>
  <c r="D66" i="48"/>
  <c r="C67" i="48" s="1"/>
  <c r="E66" i="47"/>
  <c r="D67" i="48" l="1"/>
  <c r="C68" i="48" s="1"/>
  <c r="B67" i="48"/>
  <c r="F66" i="48"/>
  <c r="G64" i="47"/>
  <c r="H64" i="47" s="1"/>
  <c r="J64" i="47" s="1"/>
  <c r="D68" i="47"/>
  <c r="C69" i="47" s="1"/>
  <c r="F65" i="47"/>
  <c r="I65" i="47"/>
  <c r="B66" i="47" s="1"/>
  <c r="E66" i="48"/>
  <c r="E67" i="47"/>
  <c r="G65" i="48"/>
  <c r="H65" i="48" s="1"/>
  <c r="J65" i="48" s="1"/>
  <c r="E68" i="47" l="1"/>
  <c r="E67" i="48"/>
  <c r="I67" i="48"/>
  <c r="B68" i="48" s="1"/>
  <c r="F67" i="48"/>
  <c r="G65" i="47"/>
  <c r="H65" i="47" s="1"/>
  <c r="J65" i="47" s="1"/>
  <c r="F66" i="47"/>
  <c r="I66" i="47"/>
  <c r="B67" i="47"/>
  <c r="G66" i="48"/>
  <c r="H66" i="48" s="1"/>
  <c r="J66" i="48" s="1"/>
  <c r="D69" i="47"/>
  <c r="C70" i="47" s="1"/>
  <c r="E69" i="47"/>
  <c r="D68" i="48"/>
  <c r="C69" i="48" s="1"/>
  <c r="F68" i="48" l="1"/>
  <c r="B69" i="48"/>
  <c r="F67" i="47"/>
  <c r="I67" i="47"/>
  <c r="B68" i="47"/>
  <c r="G67" i="48"/>
  <c r="H67" i="48" s="1"/>
  <c r="J67" i="48" s="1"/>
  <c r="D70" i="47"/>
  <c r="C71" i="47" s="1"/>
  <c r="D69" i="48"/>
  <c r="C70" i="48" s="1"/>
  <c r="E69" i="48"/>
  <c r="E68" i="48"/>
  <c r="G66" i="47"/>
  <c r="H66" i="47" s="1"/>
  <c r="J66" i="47" s="1"/>
  <c r="E70" i="47" l="1"/>
  <c r="G67" i="47"/>
  <c r="H67" i="47" s="1"/>
  <c r="J67" i="47" s="1"/>
  <c r="D70" i="48"/>
  <c r="C71" i="48" s="1"/>
  <c r="F68" i="47"/>
  <c r="I68" i="47"/>
  <c r="B69" i="47" s="1"/>
  <c r="B70" i="48"/>
  <c r="F69" i="48"/>
  <c r="D71" i="47"/>
  <c r="C72" i="47" s="1"/>
  <c r="G68" i="48"/>
  <c r="H68" i="48" s="1"/>
  <c r="J68" i="48" s="1"/>
  <c r="F69" i="47" l="1"/>
  <c r="I69" i="47"/>
  <c r="B70" i="47" s="1"/>
  <c r="D71" i="48"/>
  <c r="C72" i="48" s="1"/>
  <c r="G69" i="48"/>
  <c r="H69" i="48" s="1"/>
  <c r="J69" i="48" s="1"/>
  <c r="G68" i="47"/>
  <c r="H68" i="47" s="1"/>
  <c r="J68" i="47" s="1"/>
  <c r="E71" i="47"/>
  <c r="I70" i="48"/>
  <c r="B71" i="48" s="1"/>
  <c r="F70" i="48"/>
  <c r="D72" i="47"/>
  <c r="C73" i="47" s="1"/>
  <c r="E70" i="48"/>
  <c r="B72" i="48" l="1"/>
  <c r="F71" i="48"/>
  <c r="F70" i="47"/>
  <c r="I70" i="47"/>
  <c r="B71" i="47" s="1"/>
  <c r="G70" i="48"/>
  <c r="H70" i="48" s="1"/>
  <c r="J70" i="48" s="1"/>
  <c r="D72" i="48"/>
  <c r="C73" i="48" s="1"/>
  <c r="D73" i="47"/>
  <c r="C74" i="47" s="1"/>
  <c r="E72" i="47"/>
  <c r="E71" i="48"/>
  <c r="G69" i="47"/>
  <c r="H69" i="47" s="1"/>
  <c r="J69" i="47" s="1"/>
  <c r="I71" i="47" l="1"/>
  <c r="B72" i="47" s="1"/>
  <c r="F71" i="47"/>
  <c r="D74" i="47"/>
  <c r="C75" i="47" s="1"/>
  <c r="G70" i="47"/>
  <c r="H70" i="47" s="1"/>
  <c r="J70" i="47" s="1"/>
  <c r="E73" i="47"/>
  <c r="E72" i="48"/>
  <c r="G71" i="48"/>
  <c r="H71" i="48" s="1"/>
  <c r="J71" i="48" s="1"/>
  <c r="D73" i="48"/>
  <c r="C74" i="48" s="1"/>
  <c r="B73" i="48"/>
  <c r="F72" i="48"/>
  <c r="I72" i="47" l="1"/>
  <c r="B73" i="47" s="1"/>
  <c r="F72" i="47"/>
  <c r="G72" i="48"/>
  <c r="I73" i="48"/>
  <c r="B74" i="48"/>
  <c r="F73" i="48"/>
  <c r="E74" i="47"/>
  <c r="D74" i="48"/>
  <c r="C75" i="48" s="1"/>
  <c r="E73" i="48"/>
  <c r="G71" i="47"/>
  <c r="H71" i="47" s="1"/>
  <c r="J71" i="47" s="1"/>
  <c r="H72" i="48"/>
  <c r="J72" i="48" s="1"/>
  <c r="D75" i="47"/>
  <c r="C76" i="47" s="1"/>
  <c r="F73" i="47" l="1"/>
  <c r="I73" i="47"/>
  <c r="B74" i="47" s="1"/>
  <c r="H73" i="48"/>
  <c r="J73" i="48" s="1"/>
  <c r="G73" i="48"/>
  <c r="F74" i="48"/>
  <c r="B75" i="48"/>
  <c r="G72" i="47"/>
  <c r="H72" i="47" s="1"/>
  <c r="J72" i="47" s="1"/>
  <c r="D75" i="48"/>
  <c r="C76" i="48" s="1"/>
  <c r="E75" i="47"/>
  <c r="E74" i="48"/>
  <c r="D76" i="47"/>
  <c r="C77" i="47" s="1"/>
  <c r="E76" i="47"/>
  <c r="F74" i="47" l="1"/>
  <c r="I74" i="47"/>
  <c r="B75" i="47" s="1"/>
  <c r="D76" i="48"/>
  <c r="C77" i="48" s="1"/>
  <c r="F75" i="48"/>
  <c r="B76" i="48"/>
  <c r="D77" i="47"/>
  <c r="C78" i="47" s="1"/>
  <c r="E75" i="48"/>
  <c r="G74" i="48"/>
  <c r="H74" i="48" s="1"/>
  <c r="J74" i="48" s="1"/>
  <c r="G73" i="47"/>
  <c r="H73" i="47" s="1"/>
  <c r="J73" i="47" s="1"/>
  <c r="F75" i="47" l="1"/>
  <c r="I75" i="47"/>
  <c r="B76" i="47" s="1"/>
  <c r="D77" i="48"/>
  <c r="C78" i="48" s="1"/>
  <c r="F76" i="48"/>
  <c r="I76" i="48"/>
  <c r="B77" i="48"/>
  <c r="E78" i="47"/>
  <c r="D78" i="47"/>
  <c r="C79" i="47" s="1"/>
  <c r="G75" i="48"/>
  <c r="H75" i="48" s="1"/>
  <c r="J75" i="48" s="1"/>
  <c r="G74" i="47"/>
  <c r="H74" i="47" s="1"/>
  <c r="J74" i="47" s="1"/>
  <c r="E77" i="47"/>
  <c r="E76" i="48"/>
  <c r="E77" i="48" l="1"/>
  <c r="F76" i="47"/>
  <c r="I76" i="47"/>
  <c r="B77" i="47" s="1"/>
  <c r="B78" i="48"/>
  <c r="F77" i="48"/>
  <c r="D79" i="47"/>
  <c r="C80" i="47" s="1"/>
  <c r="E79" i="47"/>
  <c r="G76" i="48"/>
  <c r="H76" i="48" s="1"/>
  <c r="J76" i="48" s="1"/>
  <c r="D78" i="48"/>
  <c r="C79" i="48" s="1"/>
  <c r="G75" i="47"/>
  <c r="H75" i="47" s="1"/>
  <c r="J75" i="47" s="1"/>
  <c r="F77" i="47" l="1"/>
  <c r="I77" i="47"/>
  <c r="B78" i="47"/>
  <c r="G77" i="48"/>
  <c r="H77" i="48" s="1"/>
  <c r="J77" i="48" s="1"/>
  <c r="D79" i="48"/>
  <c r="C80" i="48" s="1"/>
  <c r="B79" i="48"/>
  <c r="F78" i="48"/>
  <c r="G76" i="47"/>
  <c r="H76" i="47" s="1"/>
  <c r="J76" i="47" s="1"/>
  <c r="E78" i="48"/>
  <c r="D80" i="47"/>
  <c r="C81" i="47" s="1"/>
  <c r="E79" i="48" l="1"/>
  <c r="F79" i="48"/>
  <c r="I79" i="48"/>
  <c r="B80" i="48" s="1"/>
  <c r="I78" i="47"/>
  <c r="B79" i="47" s="1"/>
  <c r="F78" i="47"/>
  <c r="E80" i="47"/>
  <c r="D80" i="48"/>
  <c r="C81" i="48" s="1"/>
  <c r="E80" i="48"/>
  <c r="D81" i="47"/>
  <c r="C82" i="47" s="1"/>
  <c r="G78" i="48"/>
  <c r="H78" i="48" s="1"/>
  <c r="J78" i="48" s="1"/>
  <c r="J77" i="47"/>
  <c r="G77" i="47"/>
  <c r="H77" i="47" s="1"/>
  <c r="B81" i="48" l="1"/>
  <c r="F80" i="48"/>
  <c r="I79" i="47"/>
  <c r="B80" i="47" s="1"/>
  <c r="F79" i="47"/>
  <c r="D82" i="47"/>
  <c r="C83" i="47" s="1"/>
  <c r="E81" i="47"/>
  <c r="G78" i="47"/>
  <c r="H78" i="47" s="1"/>
  <c r="J78" i="47" s="1"/>
  <c r="E81" i="48"/>
  <c r="D81" i="48"/>
  <c r="C82" i="48" s="1"/>
  <c r="G79" i="48"/>
  <c r="H79" i="48" s="1"/>
  <c r="J79" i="48" s="1"/>
  <c r="E82" i="47" l="1"/>
  <c r="F80" i="47"/>
  <c r="I80" i="47"/>
  <c r="B81" i="47" s="1"/>
  <c r="D83" i="47"/>
  <c r="C84" i="47" s="1"/>
  <c r="D82" i="48"/>
  <c r="C83" i="48" s="1"/>
  <c r="G80" i="48"/>
  <c r="H80" i="48" s="1"/>
  <c r="J80" i="48" s="1"/>
  <c r="G79" i="47"/>
  <c r="H79" i="47" s="1"/>
  <c r="J79" i="47" s="1"/>
  <c r="F81" i="48"/>
  <c r="B82" i="48"/>
  <c r="D84" i="47" l="1"/>
  <c r="C85" i="47" s="1"/>
  <c r="G81" i="48"/>
  <c r="H81" i="48" s="1"/>
  <c r="J81" i="48" s="1"/>
  <c r="E82" i="48"/>
  <c r="F81" i="47"/>
  <c r="I81" i="47"/>
  <c r="B82" i="47" s="1"/>
  <c r="B83" i="48"/>
  <c r="I82" i="48"/>
  <c r="F82" i="48"/>
  <c r="D83" i="48"/>
  <c r="C84" i="48" s="1"/>
  <c r="E83" i="47"/>
  <c r="G80" i="47"/>
  <c r="H80" i="47" s="1"/>
  <c r="J80" i="47" s="1"/>
  <c r="F82" i="47" l="1"/>
  <c r="I82" i="47"/>
  <c r="B83" i="47" s="1"/>
  <c r="E83" i="48"/>
  <c r="G82" i="48"/>
  <c r="G81" i="47"/>
  <c r="H81" i="47" s="1"/>
  <c r="J81" i="47" s="1"/>
  <c r="D85" i="47"/>
  <c r="C86" i="47" s="1"/>
  <c r="D84" i="48"/>
  <c r="C85" i="48" s="1"/>
  <c r="F83" i="48"/>
  <c r="B84" i="48"/>
  <c r="H82" i="48"/>
  <c r="J82" i="48" s="1"/>
  <c r="E84" i="47"/>
  <c r="E85" i="47" l="1"/>
  <c r="I83" i="47"/>
  <c r="B84" i="47"/>
  <c r="F83" i="47"/>
  <c r="D85" i="48"/>
  <c r="C86" i="48" s="1"/>
  <c r="F84" i="48"/>
  <c r="B85" i="48"/>
  <c r="G83" i="48"/>
  <c r="H83" i="48" s="1"/>
  <c r="J83" i="48" s="1"/>
  <c r="D86" i="47"/>
  <c r="C87" i="47" s="1"/>
  <c r="G82" i="47"/>
  <c r="H82" i="47" s="1"/>
  <c r="J82" i="47" s="1"/>
  <c r="E84" i="48"/>
  <c r="D87" i="47" l="1"/>
  <c r="C88" i="47" s="1"/>
  <c r="D86" i="48"/>
  <c r="C87" i="48" s="1"/>
  <c r="G83" i="47"/>
  <c r="H83" i="47" s="1"/>
  <c r="J83" i="47"/>
  <c r="I84" i="47"/>
  <c r="B85" i="47" s="1"/>
  <c r="F84" i="47"/>
  <c r="G84" i="48"/>
  <c r="H84" i="48" s="1"/>
  <c r="J84" i="48" s="1"/>
  <c r="E86" i="47"/>
  <c r="B86" i="48"/>
  <c r="F85" i="48"/>
  <c r="I85" i="48"/>
  <c r="E85" i="48"/>
  <c r="E87" i="47" l="1"/>
  <c r="F85" i="47"/>
  <c r="I85" i="47"/>
  <c r="B86" i="47" s="1"/>
  <c r="E86" i="48"/>
  <c r="F86" i="48"/>
  <c r="B87" i="48"/>
  <c r="H85" i="48"/>
  <c r="J85" i="48" s="1"/>
  <c r="G85" i="48"/>
  <c r="D87" i="48"/>
  <c r="C88" i="48" s="1"/>
  <c r="G84" i="47"/>
  <c r="H84" i="47" s="1"/>
  <c r="J84" i="47" s="1"/>
  <c r="D88" i="47"/>
  <c r="C89" i="47" s="1"/>
  <c r="D88" i="48" l="1"/>
  <c r="C89" i="48" s="1"/>
  <c r="B88" i="48"/>
  <c r="F87" i="48"/>
  <c r="D89" i="47"/>
  <c r="C90" i="47" s="1"/>
  <c r="E87" i="48"/>
  <c r="F86" i="47"/>
  <c r="I86" i="47"/>
  <c r="B87" i="47"/>
  <c r="G86" i="48"/>
  <c r="H86" i="48" s="1"/>
  <c r="J86" i="48" s="1"/>
  <c r="E88" i="47"/>
  <c r="J85" i="47"/>
  <c r="G85" i="47"/>
  <c r="H85" i="47" s="1"/>
  <c r="I87" i="47" l="1"/>
  <c r="B88" i="47" s="1"/>
  <c r="F87" i="47"/>
  <c r="G86" i="47"/>
  <c r="H86" i="47" s="1"/>
  <c r="J86" i="47" s="1"/>
  <c r="G87" i="48"/>
  <c r="H87" i="48"/>
  <c r="J87" i="48" s="1"/>
  <c r="F88" i="48"/>
  <c r="I88" i="48"/>
  <c r="B89" i="48"/>
  <c r="D90" i="47"/>
  <c r="C91" i="47" s="1"/>
  <c r="D89" i="48"/>
  <c r="C90" i="48" s="1"/>
  <c r="E89" i="47"/>
  <c r="E88" i="48"/>
  <c r="I88" i="47" l="1"/>
  <c r="B89" i="47" s="1"/>
  <c r="F88" i="47"/>
  <c r="D91" i="47"/>
  <c r="C92" i="47" s="1"/>
  <c r="D90" i="48"/>
  <c r="C91" i="48" s="1"/>
  <c r="B90" i="48"/>
  <c r="F89" i="48"/>
  <c r="G87" i="47"/>
  <c r="H87" i="47" s="1"/>
  <c r="J87" i="47"/>
  <c r="E89" i="48"/>
  <c r="E90" i="47"/>
  <c r="G88" i="48"/>
  <c r="H88" i="48" s="1"/>
  <c r="J88" i="48" s="1"/>
  <c r="I89" i="47" l="1"/>
  <c r="B90" i="47"/>
  <c r="F89" i="47"/>
  <c r="D92" i="47"/>
  <c r="C93" i="47" s="1"/>
  <c r="B91" i="48"/>
  <c r="F90" i="48"/>
  <c r="D91" i="48"/>
  <c r="C92" i="48" s="1"/>
  <c r="G88" i="47"/>
  <c r="H88" i="47" s="1"/>
  <c r="J88" i="47" s="1"/>
  <c r="E90" i="48"/>
  <c r="G89" i="48"/>
  <c r="H89" i="48" s="1"/>
  <c r="J89" i="48" s="1"/>
  <c r="E91" i="47"/>
  <c r="E92" i="47" l="1"/>
  <c r="G90" i="48"/>
  <c r="G89" i="47"/>
  <c r="H89" i="47" s="1"/>
  <c r="J89" i="47" s="1"/>
  <c r="D92" i="48"/>
  <c r="C93" i="48" s="1"/>
  <c r="I91" i="48"/>
  <c r="B92" i="48"/>
  <c r="F91" i="48"/>
  <c r="I90" i="47"/>
  <c r="B91" i="47" s="1"/>
  <c r="F90" i="47"/>
  <c r="H90" i="48"/>
  <c r="J90" i="48" s="1"/>
  <c r="E91" i="48"/>
  <c r="D93" i="47"/>
  <c r="C94" i="47" s="1"/>
  <c r="F91" i="47" l="1"/>
  <c r="I91" i="47"/>
  <c r="B92" i="47" s="1"/>
  <c r="D93" i="48"/>
  <c r="C94" i="48" s="1"/>
  <c r="G91" i="48"/>
  <c r="H91" i="48" s="1"/>
  <c r="J91" i="48" s="1"/>
  <c r="E92" i="48"/>
  <c r="J90" i="47"/>
  <c r="G90" i="47"/>
  <c r="H90" i="47" s="1"/>
  <c r="F92" i="48"/>
  <c r="B93" i="48"/>
  <c r="D94" i="47"/>
  <c r="C95" i="47" s="1"/>
  <c r="E93" i="47"/>
  <c r="E94" i="47" l="1"/>
  <c r="F92" i="47"/>
  <c r="I92" i="47"/>
  <c r="B93" i="47" s="1"/>
  <c r="G92" i="48"/>
  <c r="H92" i="48" s="1"/>
  <c r="J92" i="48" s="1"/>
  <c r="D95" i="47"/>
  <c r="C96" i="47" s="1"/>
  <c r="D94" i="48"/>
  <c r="C95" i="48" s="1"/>
  <c r="E94" i="48"/>
  <c r="F93" i="48"/>
  <c r="B94" i="48"/>
  <c r="E93" i="48"/>
  <c r="G91" i="47"/>
  <c r="H91" i="47" s="1"/>
  <c r="J91" i="47" s="1"/>
  <c r="G93" i="48" l="1"/>
  <c r="D96" i="47"/>
  <c r="C97" i="47" s="1"/>
  <c r="F93" i="47"/>
  <c r="I93" i="47"/>
  <c r="B94" i="47" s="1"/>
  <c r="D95" i="48"/>
  <c r="C96" i="48" s="1"/>
  <c r="H93" i="48"/>
  <c r="J93" i="48" s="1"/>
  <c r="F94" i="48"/>
  <c r="I94" i="48"/>
  <c r="B95" i="48"/>
  <c r="E95" i="47"/>
  <c r="G92" i="47"/>
  <c r="H92" i="47" s="1"/>
  <c r="J92" i="47" s="1"/>
  <c r="E95" i="48" l="1"/>
  <c r="F94" i="47"/>
  <c r="I94" i="47"/>
  <c r="B95" i="47" s="1"/>
  <c r="G94" i="48"/>
  <c r="H94" i="48" s="1"/>
  <c r="J94" i="48" s="1"/>
  <c r="D97" i="47"/>
  <c r="C98" i="47" s="1"/>
  <c r="E96" i="47"/>
  <c r="G93" i="47"/>
  <c r="H93" i="47" s="1"/>
  <c r="J93" i="47" s="1"/>
  <c r="F95" i="48"/>
  <c r="B96" i="48"/>
  <c r="D96" i="48"/>
  <c r="C97" i="48" s="1"/>
  <c r="F95" i="47" l="1"/>
  <c r="I95" i="47"/>
  <c r="B96" i="47"/>
  <c r="E96" i="48"/>
  <c r="D98" i="47"/>
  <c r="C99" i="47" s="1"/>
  <c r="F96" i="48"/>
  <c r="B97" i="48"/>
  <c r="E97" i="47"/>
  <c r="G94" i="47"/>
  <c r="H94" i="47" s="1"/>
  <c r="J94" i="47" s="1"/>
  <c r="D97" i="48"/>
  <c r="C98" i="48" s="1"/>
  <c r="E97" i="48"/>
  <c r="G95" i="48"/>
  <c r="H95" i="48" s="1"/>
  <c r="J95" i="48" s="1"/>
  <c r="D98" i="48" l="1"/>
  <c r="C99" i="48" s="1"/>
  <c r="F97" i="48"/>
  <c r="I97" i="48"/>
  <c r="B98" i="48" s="1"/>
  <c r="G96" i="48"/>
  <c r="H96" i="48" s="1"/>
  <c r="J96" i="48" s="1"/>
  <c r="I96" i="47"/>
  <c r="B97" i="47"/>
  <c r="F96" i="47"/>
  <c r="E98" i="47"/>
  <c r="D99" i="47"/>
  <c r="C100" i="47" s="1"/>
  <c r="G95" i="47"/>
  <c r="H95" i="47" s="1"/>
  <c r="J95" i="47" s="1"/>
  <c r="B99" i="48" l="1"/>
  <c r="F98" i="48"/>
  <c r="E99" i="47"/>
  <c r="G97" i="48"/>
  <c r="H97" i="48" s="1"/>
  <c r="J97" i="48" s="1"/>
  <c r="D100" i="47"/>
  <c r="C101" i="47" s="1"/>
  <c r="G96" i="47"/>
  <c r="H96" i="47" s="1"/>
  <c r="J96" i="47" s="1"/>
  <c r="F97" i="47"/>
  <c r="I97" i="47"/>
  <c r="B98" i="47" s="1"/>
  <c r="E98" i="48"/>
  <c r="D99" i="48"/>
  <c r="C100" i="48" s="1"/>
  <c r="I98" i="47" l="1"/>
  <c r="B99" i="47" s="1"/>
  <c r="F98" i="47"/>
  <c r="D100" i="48"/>
  <c r="C101" i="48" s="1"/>
  <c r="E100" i="48"/>
  <c r="G97" i="47"/>
  <c r="H97" i="47" s="1"/>
  <c r="J97" i="47" s="1"/>
  <c r="E100" i="47"/>
  <c r="G98" i="48"/>
  <c r="H98" i="48" s="1"/>
  <c r="J98" i="48" s="1"/>
  <c r="E99" i="48"/>
  <c r="D101" i="47"/>
  <c r="C102" i="47" s="1"/>
  <c r="F99" i="48"/>
  <c r="B100" i="48"/>
  <c r="H99" i="48" l="1"/>
  <c r="J99" i="48" s="1"/>
  <c r="G99" i="48"/>
  <c r="G98" i="47"/>
  <c r="H98" i="47" s="1"/>
  <c r="J98" i="47" s="1"/>
  <c r="D102" i="47"/>
  <c r="C103" i="47" s="1"/>
  <c r="F99" i="47"/>
  <c r="I99" i="47"/>
  <c r="B100" i="47" s="1"/>
  <c r="B101" i="48"/>
  <c r="F100" i="48"/>
  <c r="I100" i="48"/>
  <c r="E101" i="47"/>
  <c r="D101" i="48"/>
  <c r="C102" i="48" s="1"/>
  <c r="E101" i="48" l="1"/>
  <c r="F100" i="47"/>
  <c r="I100" i="47"/>
  <c r="B101" i="47" s="1"/>
  <c r="B102" i="48"/>
  <c r="F101" i="48"/>
  <c r="D103" i="47"/>
  <c r="C104" i="47" s="1"/>
  <c r="D102" i="48"/>
  <c r="C103" i="48" s="1"/>
  <c r="G99" i="47"/>
  <c r="H99" i="47" s="1"/>
  <c r="J99" i="47"/>
  <c r="E102" i="47"/>
  <c r="G100" i="48"/>
  <c r="H100" i="48" s="1"/>
  <c r="J100" i="48" s="1"/>
  <c r="F101" i="47" l="1"/>
  <c r="I101" i="47"/>
  <c r="B102" i="47" s="1"/>
  <c r="F102" i="48"/>
  <c r="B103" i="48"/>
  <c r="E103" i="47"/>
  <c r="D103" i="48"/>
  <c r="C104" i="48" s="1"/>
  <c r="D104" i="47"/>
  <c r="C105" i="47" s="1"/>
  <c r="E102" i="48"/>
  <c r="G101" i="48"/>
  <c r="H101" i="48" s="1"/>
  <c r="J101" i="48" s="1"/>
  <c r="G100" i="47"/>
  <c r="H100" i="47" s="1"/>
  <c r="J100" i="47" s="1"/>
  <c r="E103" i="48" l="1"/>
  <c r="E104" i="47"/>
  <c r="I102" i="47"/>
  <c r="B103" i="47" s="1"/>
  <c r="F102" i="47"/>
  <c r="D104" i="48"/>
  <c r="C105" i="48" s="1"/>
  <c r="G102" i="48"/>
  <c r="H102" i="48" s="1"/>
  <c r="J102" i="48" s="1"/>
  <c r="G101" i="47"/>
  <c r="H101" i="47" s="1"/>
  <c r="J101" i="47" s="1"/>
  <c r="D105" i="47"/>
  <c r="C106" i="47" s="1"/>
  <c r="I103" i="48"/>
  <c r="B104" i="48" s="1"/>
  <c r="F103" i="48"/>
  <c r="E105" i="47" l="1"/>
  <c r="B105" i="48"/>
  <c r="F104" i="48"/>
  <c r="I103" i="47"/>
  <c r="B104" i="47"/>
  <c r="F103" i="47"/>
  <c r="G102" i="47"/>
  <c r="H102" i="47" s="1"/>
  <c r="J102" i="47" s="1"/>
  <c r="G103" i="48"/>
  <c r="H103" i="48" s="1"/>
  <c r="J103" i="48" s="1"/>
  <c r="D106" i="47"/>
  <c r="C107" i="47" s="1"/>
  <c r="E106" i="47"/>
  <c r="E104" i="48"/>
  <c r="D105" i="48"/>
  <c r="C106" i="48" s="1"/>
  <c r="F104" i="47" l="1"/>
  <c r="I104" i="47"/>
  <c r="B105" i="47"/>
  <c r="D106" i="48"/>
  <c r="C107" i="48" s="1"/>
  <c r="D107" i="47"/>
  <c r="C108" i="47" s="1"/>
  <c r="E107" i="47"/>
  <c r="E105" i="48"/>
  <c r="G104" i="48"/>
  <c r="H104" i="48"/>
  <c r="J104" i="48" s="1"/>
  <c r="G103" i="47"/>
  <c r="H103" i="47" s="1"/>
  <c r="J103" i="47" s="1"/>
  <c r="F105" i="48"/>
  <c r="B106" i="48"/>
  <c r="F105" i="47" l="1"/>
  <c r="I105" i="47"/>
  <c r="B106" i="47" s="1"/>
  <c r="F106" i="48"/>
  <c r="I106" i="48"/>
  <c r="B107" i="48" s="1"/>
  <c r="D108" i="47"/>
  <c r="C109" i="47" s="1"/>
  <c r="G105" i="48"/>
  <c r="H105" i="48" s="1"/>
  <c r="J105" i="48" s="1"/>
  <c r="E107" i="48"/>
  <c r="D107" i="48"/>
  <c r="C108" i="48" s="1"/>
  <c r="G104" i="47"/>
  <c r="H104" i="47" s="1"/>
  <c r="J104" i="47"/>
  <c r="E106" i="48"/>
  <c r="E108" i="47" l="1"/>
  <c r="I106" i="47"/>
  <c r="B107" i="47"/>
  <c r="F106" i="47"/>
  <c r="G105" i="47"/>
  <c r="H105" i="47" s="1"/>
  <c r="J105" i="47" s="1"/>
  <c r="B108" i="48"/>
  <c r="F107" i="48"/>
  <c r="D108" i="48"/>
  <c r="C109" i="48" s="1"/>
  <c r="E108" i="48"/>
  <c r="D109" i="47"/>
  <c r="C110" i="47" s="1"/>
  <c r="G106" i="48"/>
  <c r="H106" i="48" s="1"/>
  <c r="J106" i="48" s="1"/>
  <c r="E109" i="47" l="1"/>
  <c r="B109" i="48"/>
  <c r="F108" i="48"/>
  <c r="D109" i="48"/>
  <c r="C110" i="48" s="1"/>
  <c r="G106" i="47"/>
  <c r="H106" i="47" s="1"/>
  <c r="J106" i="47" s="1"/>
  <c r="E110" i="47"/>
  <c r="D110" i="47"/>
  <c r="C111" i="47" s="1"/>
  <c r="I107" i="47"/>
  <c r="B108" i="47" s="1"/>
  <c r="F107" i="47"/>
  <c r="G107" i="48"/>
  <c r="H107" i="48" s="1"/>
  <c r="J107" i="48" s="1"/>
  <c r="I108" i="47" l="1"/>
  <c r="B109" i="47" s="1"/>
  <c r="F108" i="47"/>
  <c r="D110" i="48"/>
  <c r="C111" i="48" s="1"/>
  <c r="G107" i="47"/>
  <c r="H107" i="47" s="1"/>
  <c r="J107" i="47" s="1"/>
  <c r="G108" i="48"/>
  <c r="H108" i="48" s="1"/>
  <c r="J108" i="48" s="1"/>
  <c r="B110" i="48"/>
  <c r="F109" i="48"/>
  <c r="I109" i="48"/>
  <c r="D111" i="47"/>
  <c r="C112" i="47" s="1"/>
  <c r="E109" i="48"/>
  <c r="G109" i="48" l="1"/>
  <c r="H109" i="48" s="1"/>
  <c r="J109" i="48" s="1"/>
  <c r="E111" i="47"/>
  <c r="G108" i="47"/>
  <c r="H108" i="47" s="1"/>
  <c r="J108" i="47" s="1"/>
  <c r="D112" i="47"/>
  <c r="C113" i="47" s="1"/>
  <c r="D111" i="48"/>
  <c r="C112" i="48" s="1"/>
  <c r="F109" i="47"/>
  <c r="I109" i="47"/>
  <c r="B110" i="47" s="1"/>
  <c r="F110" i="48"/>
  <c r="B111" i="48"/>
  <c r="E110" i="48"/>
  <c r="F110" i="47" l="1"/>
  <c r="I110" i="47"/>
  <c r="B111" i="47" s="1"/>
  <c r="E112" i="47"/>
  <c r="F111" i="48"/>
  <c r="B112" i="48"/>
  <c r="G110" i="48"/>
  <c r="H110" i="48" s="1"/>
  <c r="J110" i="48" s="1"/>
  <c r="D112" i="48"/>
  <c r="C113" i="48" s="1"/>
  <c r="D113" i="47"/>
  <c r="C114" i="47" s="1"/>
  <c r="G109" i="47"/>
  <c r="H109" i="47" s="1"/>
  <c r="J109" i="47" s="1"/>
  <c r="E111" i="48"/>
  <c r="E112" i="48" l="1"/>
  <c r="F111" i="47"/>
  <c r="I111" i="47"/>
  <c r="B112" i="47"/>
  <c r="I112" i="48"/>
  <c r="F112" i="48"/>
  <c r="B113" i="48"/>
  <c r="D114" i="47"/>
  <c r="C115" i="47" s="1"/>
  <c r="D113" i="48"/>
  <c r="C114" i="48" s="1"/>
  <c r="G111" i="48"/>
  <c r="G110" i="47"/>
  <c r="H110" i="47" s="1"/>
  <c r="J110" i="47"/>
  <c r="H111" i="48"/>
  <c r="J111" i="48" s="1"/>
  <c r="E113" i="47"/>
  <c r="D115" i="47" l="1"/>
  <c r="C116" i="47" s="1"/>
  <c r="D114" i="48"/>
  <c r="C115" i="48" s="1"/>
  <c r="F113" i="48"/>
  <c r="B114" i="48"/>
  <c r="F112" i="47"/>
  <c r="I112" i="47"/>
  <c r="B113" i="47" s="1"/>
  <c r="G112" i="48"/>
  <c r="H112" i="48" s="1"/>
  <c r="J112" i="48" s="1"/>
  <c r="E113" i="48"/>
  <c r="E114" i="47"/>
  <c r="G111" i="47"/>
  <c r="H111" i="47" s="1"/>
  <c r="J111" i="47"/>
  <c r="I113" i="47" l="1"/>
  <c r="B114" i="47" s="1"/>
  <c r="F113" i="47"/>
  <c r="D115" i="48"/>
  <c r="C116" i="48" s="1"/>
  <c r="G112" i="47"/>
  <c r="H112" i="47" s="1"/>
  <c r="J112" i="47" s="1"/>
  <c r="E114" i="48"/>
  <c r="F114" i="48"/>
  <c r="B115" i="48"/>
  <c r="D116" i="47"/>
  <c r="C117" i="47" s="1"/>
  <c r="G113" i="48"/>
  <c r="H113" i="48" s="1"/>
  <c r="J113" i="48" s="1"/>
  <c r="E115" i="47"/>
  <c r="I115" i="48" l="1"/>
  <c r="B116" i="48" s="1"/>
  <c r="F115" i="48"/>
  <c r="G114" i="48"/>
  <c r="H114" i="48" s="1"/>
  <c r="J114" i="48" s="1"/>
  <c r="G113" i="47"/>
  <c r="H113" i="47" s="1"/>
  <c r="J113" i="47" s="1"/>
  <c r="D117" i="47"/>
  <c r="C118" i="47" s="1"/>
  <c r="D116" i="48"/>
  <c r="C117" i="48" s="1"/>
  <c r="F114" i="47"/>
  <c r="I114" i="47"/>
  <c r="B115" i="47" s="1"/>
  <c r="E116" i="47"/>
  <c r="E115" i="48"/>
  <c r="I115" i="47" l="1"/>
  <c r="B116" i="47"/>
  <c r="F115" i="47"/>
  <c r="D118" i="47"/>
  <c r="C119" i="47" s="1"/>
  <c r="E118" i="47"/>
  <c r="E116" i="48"/>
  <c r="G115" i="48"/>
  <c r="H115" i="48"/>
  <c r="J115" i="48" s="1"/>
  <c r="D117" i="48"/>
  <c r="C118" i="48" s="1"/>
  <c r="B117" i="48"/>
  <c r="F116" i="48"/>
  <c r="G114" i="47"/>
  <c r="H114" i="47" s="1"/>
  <c r="J114" i="47" s="1"/>
  <c r="E117" i="47"/>
  <c r="E117" i="48" l="1"/>
  <c r="D118" i="48"/>
  <c r="C119" i="48" s="1"/>
  <c r="E118" i="48"/>
  <c r="G115" i="47"/>
  <c r="H115" i="47" s="1"/>
  <c r="J115" i="47" s="1"/>
  <c r="F116" i="47"/>
  <c r="I116" i="47"/>
  <c r="B117" i="47" s="1"/>
  <c r="G116" i="48"/>
  <c r="H116" i="48" s="1"/>
  <c r="J116" i="48" s="1"/>
  <c r="F117" i="48"/>
  <c r="B118" i="48"/>
  <c r="D119" i="47"/>
  <c r="C120" i="47" s="1"/>
  <c r="F117" i="47" l="1"/>
  <c r="I117" i="47"/>
  <c r="B118" i="47" s="1"/>
  <c r="D120" i="47"/>
  <c r="C121" i="47" s="1"/>
  <c r="E119" i="47"/>
  <c r="G116" i="47"/>
  <c r="H116" i="47" s="1"/>
  <c r="J116" i="47"/>
  <c r="F118" i="48"/>
  <c r="I118" i="48"/>
  <c r="B119" i="48" s="1"/>
  <c r="G117" i="48"/>
  <c r="H117" i="48" s="1"/>
  <c r="J117" i="48" s="1"/>
  <c r="D119" i="48"/>
  <c r="C120" i="48" s="1"/>
  <c r="E119" i="48"/>
  <c r="E120" i="47" l="1"/>
  <c r="I118" i="47"/>
  <c r="B119" i="47"/>
  <c r="F118" i="47"/>
  <c r="B120" i="48"/>
  <c r="F119" i="48"/>
  <c r="G118" i="48"/>
  <c r="H118" i="48" s="1"/>
  <c r="J118" i="48" s="1"/>
  <c r="G117" i="47"/>
  <c r="H117" i="47" s="1"/>
  <c r="J117" i="47"/>
  <c r="D120" i="48"/>
  <c r="C121" i="48" s="1"/>
  <c r="E120" i="48"/>
  <c r="D121" i="47"/>
  <c r="C122" i="47" s="1"/>
  <c r="E121" i="47"/>
  <c r="B121" i="48" l="1"/>
  <c r="F120" i="48"/>
  <c r="G118" i="47"/>
  <c r="H118" i="47" s="1"/>
  <c r="J118" i="47" s="1"/>
  <c r="D122" i="47"/>
  <c r="C123" i="47" s="1"/>
  <c r="F119" i="47"/>
  <c r="I119" i="47"/>
  <c r="B120" i="47" s="1"/>
  <c r="D121" i="48"/>
  <c r="C122" i="48" s="1"/>
  <c r="G119" i="48"/>
  <c r="H119" i="48" s="1"/>
  <c r="J119" i="48" s="1"/>
  <c r="D122" i="48" l="1"/>
  <c r="C123" i="48" s="1"/>
  <c r="G119" i="47"/>
  <c r="H119" i="47" s="1"/>
  <c r="J119" i="47" s="1"/>
  <c r="D123" i="47"/>
  <c r="C124" i="47" s="1"/>
  <c r="I120" i="47"/>
  <c r="B121" i="47"/>
  <c r="F120" i="47"/>
  <c r="E122" i="47"/>
  <c r="G120" i="48"/>
  <c r="H120" i="48" s="1"/>
  <c r="J120" i="48" s="1"/>
  <c r="E121" i="48"/>
  <c r="F121" i="48"/>
  <c r="I121" i="48"/>
  <c r="B122" i="48" s="1"/>
  <c r="E122" i="48" l="1"/>
  <c r="I121" i="47"/>
  <c r="B122" i="47"/>
  <c r="F121" i="47"/>
  <c r="B123" i="48"/>
  <c r="F122" i="48"/>
  <c r="G121" i="48"/>
  <c r="D124" i="47"/>
  <c r="C125" i="47" s="1"/>
  <c r="H121" i="48"/>
  <c r="J121" i="48" s="1"/>
  <c r="G120" i="47"/>
  <c r="H120" i="47" s="1"/>
  <c r="J120" i="47" s="1"/>
  <c r="E123" i="47"/>
  <c r="D123" i="48"/>
  <c r="C124" i="48" s="1"/>
  <c r="E123" i="48" l="1"/>
  <c r="G122" i="48"/>
  <c r="H122" i="48" s="1"/>
  <c r="J122" i="48" s="1"/>
  <c r="G121" i="47"/>
  <c r="H121" i="47" s="1"/>
  <c r="J121" i="47" s="1"/>
  <c r="I122" i="47"/>
  <c r="B123" i="47" s="1"/>
  <c r="F122" i="47"/>
  <c r="D125" i="47"/>
  <c r="C126" i="47" s="1"/>
  <c r="E124" i="47"/>
  <c r="F123" i="48"/>
  <c r="B124" i="48"/>
  <c r="D124" i="48"/>
  <c r="C125" i="48" s="1"/>
  <c r="F123" i="47" l="1"/>
  <c r="I123" i="47"/>
  <c r="B124" i="47" s="1"/>
  <c r="E124" i="48"/>
  <c r="E125" i="47"/>
  <c r="D125" i="48"/>
  <c r="C126" i="48" s="1"/>
  <c r="I124" i="48"/>
  <c r="B125" i="48" s="1"/>
  <c r="F124" i="48"/>
  <c r="D126" i="47"/>
  <c r="C127" i="47" s="1"/>
  <c r="G123" i="48"/>
  <c r="H123" i="48" s="1"/>
  <c r="J123" i="48" s="1"/>
  <c r="G122" i="47"/>
  <c r="H122" i="47" s="1"/>
  <c r="J122" i="47" s="1"/>
  <c r="E125" i="48" l="1"/>
  <c r="D127" i="47"/>
  <c r="C128" i="47" s="1"/>
  <c r="G124" i="48"/>
  <c r="H124" i="48" s="1"/>
  <c r="J124" i="48" s="1"/>
  <c r="D126" i="48"/>
  <c r="C127" i="48" s="1"/>
  <c r="G123" i="47"/>
  <c r="H123" i="47" s="1"/>
  <c r="J123" i="47" s="1"/>
  <c r="I124" i="47"/>
  <c r="B125" i="47" s="1"/>
  <c r="F124" i="47"/>
  <c r="F125" i="48"/>
  <c r="B126" i="48"/>
  <c r="E126" i="47"/>
  <c r="D127" i="48" l="1"/>
  <c r="C128" i="48" s="1"/>
  <c r="E127" i="48"/>
  <c r="E126" i="48"/>
  <c r="D128" i="47"/>
  <c r="C129" i="47" s="1"/>
  <c r="G124" i="47"/>
  <c r="H124" i="47" s="1"/>
  <c r="J124" i="47" s="1"/>
  <c r="F125" i="47"/>
  <c r="I125" i="47"/>
  <c r="B126" i="47"/>
  <c r="B127" i="48"/>
  <c r="F126" i="48"/>
  <c r="G125" i="48"/>
  <c r="H125" i="48" s="1"/>
  <c r="J125" i="48" s="1"/>
  <c r="E127" i="47"/>
  <c r="D128" i="48" l="1"/>
  <c r="C129" i="48" s="1"/>
  <c r="I127" i="48"/>
  <c r="B128" i="48"/>
  <c r="F127" i="48"/>
  <c r="F126" i="47"/>
  <c r="I126" i="47"/>
  <c r="B127" i="47" s="1"/>
  <c r="D129" i="47"/>
  <c r="C130" i="47" s="1"/>
  <c r="G126" i="48"/>
  <c r="H126" i="48" s="1"/>
  <c r="J126" i="48" s="1"/>
  <c r="G125" i="47"/>
  <c r="H125" i="47" s="1"/>
  <c r="J125" i="47" s="1"/>
  <c r="E128" i="47"/>
  <c r="E128" i="48" l="1"/>
  <c r="D130" i="47"/>
  <c r="E130" i="47"/>
  <c r="G127" i="48"/>
  <c r="H127" i="48" s="1"/>
  <c r="J127" i="48" s="1"/>
  <c r="F127" i="47"/>
  <c r="I127" i="47"/>
  <c r="B128" i="47" s="1"/>
  <c r="B129" i="48"/>
  <c r="F128" i="48"/>
  <c r="E129" i="47"/>
  <c r="G126" i="47"/>
  <c r="H126" i="47" s="1"/>
  <c r="J126" i="47"/>
  <c r="D129" i="48"/>
  <c r="C130" i="48" s="1"/>
  <c r="G127" i="47" l="1"/>
  <c r="H127" i="47" s="1"/>
  <c r="J127" i="47" s="1"/>
  <c r="E130" i="48"/>
  <c r="D130" i="48"/>
  <c r="E129" i="48"/>
  <c r="G128" i="48"/>
  <c r="H128" i="48" s="1"/>
  <c r="J128" i="48" s="1"/>
  <c r="F128" i="47"/>
  <c r="I128" i="47"/>
  <c r="B129" i="47" s="1"/>
  <c r="F129" i="48"/>
  <c r="B130" i="48"/>
  <c r="I129" i="47" l="1"/>
  <c r="B130" i="47"/>
  <c r="F129" i="47"/>
  <c r="F130" i="48"/>
  <c r="I130" i="48"/>
  <c r="I131" i="48" s="1"/>
  <c r="G128" i="47"/>
  <c r="H128" i="47" s="1"/>
  <c r="J128" i="47" s="1"/>
  <c r="G129" i="48"/>
  <c r="H129" i="48" s="1"/>
  <c r="J129" i="48" s="1"/>
  <c r="G129" i="47" l="1"/>
  <c r="H129" i="47" s="1"/>
  <c r="J129" i="47" s="1"/>
  <c r="G130" i="48"/>
  <c r="H130" i="48" s="1"/>
  <c r="H131" i="48" s="1"/>
  <c r="F131" i="48"/>
  <c r="I130" i="47"/>
  <c r="I131" i="47" s="1"/>
  <c r="F130" i="47"/>
  <c r="G130" i="47" l="1"/>
  <c r="H130" i="47" s="1"/>
  <c r="H131" i="47" s="1"/>
  <c r="J130" i="47"/>
  <c r="J131" i="47" s="1"/>
  <c r="F131" i="47"/>
  <c r="J130" i="48"/>
  <c r="J131" i="4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xxx xxx</author>
  </authors>
  <commentList>
    <comment ref="B40" authorId="0" shapeId="0" xr:uid="{00000000-0006-0000-0200-000001000000}">
      <text>
        <r>
          <rPr>
            <b/>
            <sz val="8"/>
            <color indexed="81"/>
            <rFont val="Tahoma"/>
          </rPr>
          <t>Incomes(line 8 and 9,5 )multiplicate for 9% or 22% (depending on the product) - cost (from line 17 to 37) multiplicate for 22 %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xxx xxx</author>
  </authors>
  <commentList>
    <comment ref="D3" authorId="0" shapeId="0" xr:uid="{00000000-0006-0000-0400-000001000000}">
      <text>
        <r>
          <rPr>
            <b/>
            <sz val="8"/>
            <color indexed="81"/>
            <rFont val="Tahoma"/>
          </rPr>
          <t xml:space="preserve">January=1
Febreaury=2
March=3
April=4
May=5
June=6
July=7
August=8
September=9
October=10
November=11
Dicember=12
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xxx xxx</author>
  </authors>
  <commentList>
    <comment ref="B42" authorId="0" shapeId="0" xr:uid="{00000000-0006-0000-0800-000001000000}">
      <text>
        <r>
          <rPr>
            <b/>
            <sz val="8"/>
            <color indexed="81"/>
            <rFont val="Tahoma"/>
          </rPr>
          <t>Incomes(line 8 and 9 )multiplicate for 8,5% or 20% (pedending on the product) - cost (from line 17 to 37) multiplicate for 20 %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<sst xmlns="http://schemas.openxmlformats.org/spreadsheetml/2006/main" count="683" uniqueCount="381">
  <si>
    <t>Total</t>
  </si>
  <si>
    <t>CALCULATION:</t>
  </si>
  <si>
    <t>Nr. of months</t>
  </si>
  <si>
    <t>Marginal contribution</t>
  </si>
  <si>
    <t>Marginal contribution ratio</t>
  </si>
  <si>
    <t>Calculation of fixed costs</t>
  </si>
  <si>
    <t>Fixed costs</t>
  </si>
  <si>
    <t>Insurance</t>
  </si>
  <si>
    <t>Bank charges</t>
  </si>
  <si>
    <t>Total fix costs</t>
  </si>
  <si>
    <t>Sales break-even point</t>
  </si>
  <si>
    <t>Monthly break-even point</t>
  </si>
  <si>
    <t>Year 1</t>
  </si>
  <si>
    <t>Year 2</t>
  </si>
  <si>
    <t>Qtr 2</t>
  </si>
  <si>
    <t>Qtr 3</t>
  </si>
  <si>
    <t>Qtr 4</t>
  </si>
  <si>
    <t>Qtr 1</t>
  </si>
  <si>
    <t>Totals</t>
  </si>
  <si>
    <t>Cash sales</t>
  </si>
  <si>
    <t>Collections from credit sales</t>
  </si>
  <si>
    <t>New equity inflow</t>
  </si>
  <si>
    <t>Loans received</t>
  </si>
  <si>
    <t>Other</t>
  </si>
  <si>
    <t>Payments</t>
  </si>
  <si>
    <t>Professional fees</t>
  </si>
  <si>
    <t>Loan repayments</t>
  </si>
  <si>
    <t>Total Payments</t>
  </si>
  <si>
    <t>Cashflow Surplus/Deficit (-)</t>
  </si>
  <si>
    <t>Opening Cash Balance</t>
  </si>
  <si>
    <t>Closing Cash Balance</t>
  </si>
  <si>
    <t>Cash</t>
  </si>
  <si>
    <t>Total Assets</t>
  </si>
  <si>
    <t>Retained earnings</t>
  </si>
  <si>
    <t>Income Statement - 12 Months</t>
  </si>
  <si>
    <t>Period Starting: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</si>
  <si>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</si>
  <si>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</si>
  <si>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</si>
  <si>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</si>
  <si>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</si>
  <si>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</si>
  <si>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</si>
  <si>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</si>
  <si>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</si>
  <si>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</si>
  <si>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</si>
  <si>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</si>
  <si>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Year 3</t>
  </si>
  <si>
    <t xml:space="preserve"> </t>
  </si>
  <si>
    <t>Material</t>
  </si>
  <si>
    <t>Back</t>
  </si>
  <si>
    <t>To the top</t>
  </si>
  <si>
    <t>TOTAL</t>
  </si>
  <si>
    <t>Month</t>
  </si>
  <si>
    <t>Depreciation of EQUIPMENT</t>
  </si>
  <si>
    <t>Depeciation of BUILDINGS</t>
  </si>
  <si>
    <t>Depreciation of other ASSETS</t>
  </si>
  <si>
    <t>Depreciation of equipment</t>
  </si>
  <si>
    <t>Depreciation of buildings</t>
  </si>
  <si>
    <t>Depreciation of other assets</t>
  </si>
  <si>
    <t>Type</t>
  </si>
  <si>
    <t>COMPANY NAME:</t>
  </si>
  <si>
    <t>COMPANY LEGAL STRUCTURE:</t>
  </si>
  <si>
    <t>BRIEF DESCRIPTION OF THE ACTIVITY:</t>
  </si>
  <si>
    <t>LOCATION:</t>
  </si>
  <si>
    <t>MISSION AND VISION:</t>
  </si>
  <si>
    <t>DESCRIPTION OF THE BUSINESS</t>
  </si>
  <si>
    <t>YEAR 1</t>
  </si>
  <si>
    <t>YEAR 2</t>
  </si>
  <si>
    <t>YEAR 3</t>
  </si>
  <si>
    <t>BREAK-EVEN POINT CALCULATION</t>
  </si>
  <si>
    <t>Variable costs</t>
  </si>
  <si>
    <t>Incomes</t>
  </si>
  <si>
    <t>Total Incomes</t>
  </si>
  <si>
    <t>INDEX:</t>
  </si>
  <si>
    <t>Business description</t>
  </si>
  <si>
    <t>1.1</t>
  </si>
  <si>
    <t>Financial projections</t>
  </si>
  <si>
    <t>Break-even point analysis</t>
  </si>
  <si>
    <t>Cash-flow</t>
  </si>
  <si>
    <t>Balance statement</t>
  </si>
  <si>
    <t>Loss and Profits (first year)</t>
  </si>
  <si>
    <t>Loans</t>
  </si>
  <si>
    <t xml:space="preserve">CASH FLOW FORECAST - TWO YEARS </t>
  </si>
  <si>
    <t>Investment in Assets</t>
  </si>
  <si>
    <t>Licencee</t>
  </si>
  <si>
    <t>Equipment and machinery</t>
  </si>
  <si>
    <t>Material Cost</t>
  </si>
  <si>
    <t>Raw materials, semi-products and components</t>
  </si>
  <si>
    <t>Additional material</t>
  </si>
  <si>
    <t>Office equipment and stationery.</t>
  </si>
  <si>
    <t>Services Cost</t>
  </si>
  <si>
    <t>Electricity, heating, gas, etc</t>
  </si>
  <si>
    <t>Subcontractors (acconting, etc)</t>
  </si>
  <si>
    <t>Travel cost</t>
  </si>
  <si>
    <t>Telephone, postage, etc.</t>
  </si>
  <si>
    <t>Rent of space.</t>
  </si>
  <si>
    <t>Rent of equipment.</t>
  </si>
  <si>
    <t>Occasional professional services. (Lawyer,etc)</t>
  </si>
  <si>
    <t>Marketing, promotion, etc.</t>
  </si>
  <si>
    <t>Miscellaneous (guest cost)</t>
  </si>
  <si>
    <t>Other services (memberships fees)</t>
  </si>
  <si>
    <t>Labour cost</t>
  </si>
  <si>
    <t>Employee benefit</t>
  </si>
  <si>
    <t>Additional cost (travel, lunch,etc)</t>
  </si>
  <si>
    <t>Training, development and testing.</t>
  </si>
  <si>
    <t>Tax payments (VAT)</t>
  </si>
  <si>
    <t>Maintenance</t>
  </si>
  <si>
    <t xml:space="preserve">Year  1 </t>
  </si>
  <si>
    <t>Labour</t>
  </si>
  <si>
    <t>Taxes (VAT)</t>
  </si>
  <si>
    <t>Other (fees, etc)</t>
  </si>
  <si>
    <t>Material cost</t>
  </si>
  <si>
    <t>Anual profit after taxes (25%)</t>
  </si>
  <si>
    <t>Profit margin before taxes</t>
  </si>
  <si>
    <t>Anual profit before taxes</t>
  </si>
  <si>
    <t>Profit margin after taxes</t>
  </si>
  <si>
    <t>Depretiation</t>
  </si>
  <si>
    <t>Buildings, equipment and assets</t>
  </si>
  <si>
    <t>Depretiation rate</t>
  </si>
  <si>
    <t>Buying price (BASE)</t>
  </si>
  <si>
    <t>Depreciation period (in years)</t>
  </si>
  <si>
    <t>Salaries (company gross cost)</t>
  </si>
  <si>
    <t>Number of month to start</t>
  </si>
  <si>
    <t>Income from domestic markerts</t>
  </si>
  <si>
    <t>Income from foreign markets</t>
  </si>
  <si>
    <t>Other operational incomes</t>
  </si>
  <si>
    <t>Income VAT taxes</t>
  </si>
  <si>
    <t>TOTAL OPERATIVE INCOMES</t>
  </si>
  <si>
    <t>Operative income</t>
  </si>
  <si>
    <t>Operative expenses</t>
  </si>
  <si>
    <t>Services</t>
  </si>
  <si>
    <t>Outcome VAT taxes</t>
  </si>
  <si>
    <t>TOTAL OPERATIVE EXPENSES</t>
  </si>
  <si>
    <t>Operative profit without depretiation</t>
  </si>
  <si>
    <t>Operative profit</t>
  </si>
  <si>
    <t>FINANCIAL INCOMES</t>
  </si>
  <si>
    <t>FINANCIAL EXPENSES</t>
  </si>
  <si>
    <t>Operative business result</t>
  </si>
  <si>
    <t>UNEXPECTED INCOMES</t>
  </si>
  <si>
    <t>UNEXPECTED EXPENSES</t>
  </si>
  <si>
    <t>TOTAL INCOMES</t>
  </si>
  <si>
    <t>TOTAL EXPENSES</t>
  </si>
  <si>
    <t>Gross Profit/loss</t>
  </si>
  <si>
    <t>Tax (25%)</t>
  </si>
  <si>
    <t>Net  Profit/loss</t>
  </si>
  <si>
    <t>Cumulative net Profit/loss</t>
  </si>
  <si>
    <t>Income Statement - 3 years</t>
  </si>
  <si>
    <t>Loss and Profits (first 3 years)</t>
  </si>
  <si>
    <t>FIXED ASSETS</t>
  </si>
  <si>
    <t>Patents and licences</t>
  </si>
  <si>
    <t>Brand equity</t>
  </si>
  <si>
    <t>Organizational expenses</t>
  </si>
  <si>
    <t>R&amp;D costs</t>
  </si>
  <si>
    <t>Property</t>
  </si>
  <si>
    <t>Buildings</t>
  </si>
  <si>
    <t>Equipment</t>
  </si>
  <si>
    <t>I. Intengiable long term assets</t>
  </si>
  <si>
    <t>II. Tengiable assets</t>
  </si>
  <si>
    <t>III. Long term financial investments</t>
  </si>
  <si>
    <t>Granted credits</t>
  </si>
  <si>
    <t>Bank deposits</t>
  </si>
  <si>
    <t>Bonds and shares</t>
  </si>
  <si>
    <t>Total Fixed Assets</t>
  </si>
  <si>
    <t>VARIABLE ASSETS</t>
  </si>
  <si>
    <t>I. Inventory</t>
  </si>
  <si>
    <t>Working capital</t>
  </si>
  <si>
    <t>II. Receivable accounts</t>
  </si>
  <si>
    <t>III. Short term financial investment</t>
  </si>
  <si>
    <t>IV. Financial assets</t>
  </si>
  <si>
    <t>Foreign currencies accounts</t>
  </si>
  <si>
    <t>Domestic currencies accounts</t>
  </si>
  <si>
    <t>From customers</t>
  </si>
  <si>
    <t>From State</t>
  </si>
  <si>
    <t>Total Variable assets</t>
  </si>
  <si>
    <t>CAPITAL</t>
  </si>
  <si>
    <t>Capital</t>
  </si>
  <si>
    <t>Reserves</t>
  </si>
  <si>
    <t>Long-Term reservations</t>
  </si>
  <si>
    <t>Reservations</t>
  </si>
  <si>
    <t>Liabilities</t>
  </si>
  <si>
    <t>To suppliers</t>
  </si>
  <si>
    <t>To employees</t>
  </si>
  <si>
    <t>Distribution of profits</t>
  </si>
  <si>
    <t xml:space="preserve">Total Liabilities </t>
  </si>
  <si>
    <t>Total loan amount</t>
  </si>
  <si>
    <t>TOM:</t>
  </si>
  <si>
    <t>% (monthly)</t>
  </si>
  <si>
    <t>Interest rate:</t>
  </si>
  <si>
    <t>% (yearly)</t>
  </si>
  <si>
    <t>Payment term</t>
  </si>
  <si>
    <t>Monthly</t>
  </si>
  <si>
    <t>Loan date:</t>
  </si>
  <si>
    <t>First payment date</t>
  </si>
  <si>
    <t>Principal</t>
  </si>
  <si>
    <t>From</t>
  </si>
  <si>
    <t>To</t>
  </si>
  <si>
    <t>Number of days</t>
  </si>
  <si>
    <t>TOM amount</t>
  </si>
  <si>
    <t>Interest rate base</t>
  </si>
  <si>
    <t xml:space="preserve">interest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</si>
  <si>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</si>
  <si>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</si>
  <si>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</si>
  <si>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</si>
  <si>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</si>
  <si>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</si>
  <si>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</si>
  <si>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</si>
  <si>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</si>
  <si>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</si>
  <si>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</si>
  <si>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</si>
  <si>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</si>
  <si>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</si>
  <si>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</si>
  <si>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</si>
  <si>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</si>
  <si>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</si>
  <si>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</si>
  <si>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</si>
  <si>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</si>
  <si>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</si>
  <si>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</si>
  <si>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</si>
  <si>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</si>
  <si>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</si>
  <si>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</si>
  <si>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</si>
  <si>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</si>
  <si>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</si>
  <si>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</si>
  <si>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</si>
  <si>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</si>
  <si>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</si>
  <si>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</si>
  <si>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</si>
  <si>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</si>
  <si>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</si>
  <si>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</si>
  <si>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</si>
  <si>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</si>
  <si>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</si>
  <si>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</si>
  <si>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</si>
  <si>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</si>
  <si>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</si>
  <si>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</si>
  <si>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</si>
  <si>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</si>
  <si>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</si>
  <si>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</si>
  <si>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</si>
  <si>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</si>
  <si>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</si>
  <si>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</si>
  <si>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</si>
  <si>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</si>
  <si>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</si>
  <si>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</si>
  <si>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</si>
  <si>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Quarterly</t>
  </si>
  <si>
    <t>Monthly pricipal amortized</t>
  </si>
  <si>
    <t>MONTHLY LOAN AMORTIZATION</t>
  </si>
  <si>
    <t>Payment</t>
  </si>
  <si>
    <t>QUARTERLY LOAN AMORTIZATION</t>
  </si>
  <si>
    <t>Amortization term (in months)</t>
  </si>
  <si>
    <t>Amortization term (in quarters)</t>
  </si>
  <si>
    <t>Monthly principal amortized</t>
  </si>
  <si>
    <t>Financial Plan</t>
  </si>
  <si>
    <t>Executive summary</t>
  </si>
  <si>
    <t>OBJECTIVES OF THIS FINANCIAL PLAN:</t>
  </si>
  <si>
    <t>2.1</t>
  </si>
  <si>
    <t>2.2</t>
  </si>
  <si>
    <t>2.3</t>
  </si>
  <si>
    <t>2.4</t>
  </si>
  <si>
    <t>2.5</t>
  </si>
  <si>
    <t>2.6</t>
  </si>
  <si>
    <t>2.7</t>
  </si>
  <si>
    <t>2.8</t>
  </si>
  <si>
    <t>Cash-flow chart</t>
  </si>
  <si>
    <t>Price of product /service:</t>
  </si>
  <si>
    <t>Annual break-even point (quantity)</t>
  </si>
  <si>
    <t>Monthly break-even point (quantity)</t>
  </si>
  <si>
    <t>Sales in units over break-even point</t>
  </si>
  <si>
    <t>Sales in units below break-even point</t>
  </si>
  <si>
    <t>Expected Sales ( in Units)</t>
  </si>
  <si>
    <t>UNITS</t>
  </si>
  <si>
    <t>SALES ESTIMATED</t>
  </si>
  <si>
    <t>FIX COSTS</t>
  </si>
  <si>
    <t>VARIABLE COSTS</t>
  </si>
  <si>
    <t>PROFITS</t>
  </si>
  <si>
    <t>BREAK-EVEN POINT TABLE</t>
  </si>
  <si>
    <t>Annual Break-even point</t>
  </si>
  <si>
    <t>Break-even point chart</t>
  </si>
  <si>
    <t>Break-even point table</t>
  </si>
  <si>
    <t>2.9</t>
  </si>
  <si>
    <t>2.10</t>
  </si>
  <si>
    <t>2.11</t>
  </si>
  <si>
    <t>TOTAL COST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</si>
  <si>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</si>
  <si>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</si>
  <si>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</si>
  <si>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</si>
  <si>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</si>
  <si>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</si>
  <si>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</si>
  <si>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</si>
  <si>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</si>
  <si>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</si>
  <si>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</si>
  <si>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</si>
  <si>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</si>
  <si>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</si>
  <si>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</si>
  <si>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</si>
  <si>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</si>
  <si>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</si>
  <si>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</si>
  <si>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</si>
  <si>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</si>
  <si>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</si>
  <si>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</si>
  <si>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</si>
  <si>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</si>
  <si>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</si>
  <si>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</si>
  <si>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</si>
  <si>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</si>
  <si>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</si>
  <si>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</si>
  <si>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</si>
  <si>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</si>
  <si>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</si>
  <si>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</si>
  <si>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</si>
  <si>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</si>
  <si>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</si>
  <si>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</si>
  <si>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</si>
  <si>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</si>
  <si>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</si>
  <si>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</si>
  <si>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</si>
  <si>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</si>
  <si>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</si>
  <si>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</si>
  <si>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</si>
  <si>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</si>
  <si>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</si>
  <si>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</si>
  <si>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</si>
  <si>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</si>
  <si>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</si>
  <si>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</si>
  <si>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</si>
  <si>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</si>
  <si>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</si>
  <si>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</si>
  <si>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 xml:space="preserve">Monthly loan amortization (up to 10 years loan) </t>
  </si>
  <si>
    <t>(up to 10 years loan)</t>
  </si>
  <si>
    <t>BALANCE SHEET - THREE YEARS</t>
  </si>
  <si>
    <t>(DD/MM/YY)</t>
  </si>
  <si>
    <t>Quarterly loan amortization (up to 10 years loan)</t>
  </si>
  <si>
    <t>2.12</t>
  </si>
  <si>
    <t>Annual Budgeting and tracking worksheet</t>
  </si>
  <si>
    <t>Budget</t>
  </si>
  <si>
    <t>Real</t>
  </si>
  <si>
    <t>Diffe.</t>
  </si>
  <si>
    <t>Diffe. (%)</t>
  </si>
  <si>
    <t>ANNUAL BUDGET (QUARTERLY)</t>
  </si>
  <si>
    <t>Total year</t>
  </si>
  <si>
    <t>Acc.diff.</t>
  </si>
  <si>
    <t>Estimated Cash-Flow balance</t>
  </si>
  <si>
    <t>Real Cash-Flow balance</t>
  </si>
  <si>
    <t>Accumulative difference</t>
  </si>
  <si>
    <t>2.13</t>
  </si>
  <si>
    <t>Annual Budgeting and tracking chart</t>
  </si>
  <si>
    <t>Expected sales (€)</t>
  </si>
  <si>
    <t>Source: Interreg Slovenija - Avstrija; IRIC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</si>
</sst>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.00"/>
    <numFmt numFmtId="165" formatCode="&quot;$&quot;#,##0"/>
    <numFmt numFmtId="166" formatCode="#,##0_ ;[Red]\-#,##0\ "/>
    <numFmt numFmtId="167" formatCode="&quot;£&quot;#,##0;\-&quot;£&quot;#,##0"/>
    <numFmt numFmtId="168" formatCode="&quot;£&quot;#,##0.00;\-&quot;£&quot;#,##0.00"/>
    <numFmt numFmtId="169" formatCode="#,##0.00_ ;[Red]\-#,##0.00\ "/>
    <numFmt numFmtId="170" formatCode="&quot;$&quot;#,##0;\-&quot;$&quot;#,##0"/>
    <numFmt numFmtId="171" formatCode="0.00000%"/>
    <numFmt numFmtId="172" formatCode="#,##0.00\ &quot;SIT&quot;"/>
    <numFmt numFmtId="173" formatCode="#,##0.0_ ;[Red]\-#,##0.0\ "/>
    <numFmt numFmtId="174" formatCode="#,##0.0"/>
    <numFmt numFmtId="175" formatCode="d\-m\-yyyy"/>
    <numFmt numFmtId="176" formatCode="#,##0\ &quot;SIT&quot;;\(&quot;SIT&quot;#,##0\)\ "/>
    <numFmt numFmtId="177" formatCode="#,##0.00_ ;\-#,##0.00\ "/>
    <numFmt numFmtId="178" formatCode="#,##0.00\ &quot;€&quot;"/>
  </numFmts>
  <fonts count="63" x14ac:knownFonts="1">
    <font>
      <sz val="10"/>
      <name val="Arial CE"/>
      <charset val="238"/>
    </font>
    <font>
      <u/>
      <sz val="10"/>
      <color indexed="12"/>
      <name val="Arial CE"/>
      <charset val="238"/>
    </font>
    <font>
      <b/>
      <sz val="10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8"/>
      <name val="Verdan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sz val="10"/>
      <name val="Arial"/>
    </font>
    <font>
      <b/>
      <sz val="8"/>
      <color indexed="23"/>
      <name val="Verdana"/>
      <family val="2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6"/>
      <color indexed="9"/>
      <name val="Tahoma"/>
      <family val="2"/>
    </font>
    <font>
      <b/>
      <sz val="8"/>
      <name val="Tahoma"/>
      <family val="2"/>
    </font>
    <font>
      <u/>
      <sz val="10"/>
      <color indexed="10"/>
      <name val="Arial CE"/>
      <family val="2"/>
      <charset val="238"/>
    </font>
    <font>
      <b/>
      <u/>
      <sz val="8"/>
      <color indexed="8"/>
      <name val="Tahoma"/>
      <family val="2"/>
    </font>
    <font>
      <sz val="8"/>
      <color indexed="8"/>
      <name val="Tahoma"/>
      <family val="2"/>
    </font>
    <font>
      <b/>
      <sz val="10"/>
      <color indexed="10"/>
      <name val="Tahoma"/>
      <family val="2"/>
    </font>
    <font>
      <sz val="10"/>
      <color indexed="10"/>
      <name val="Arial"/>
      <family val="2"/>
    </font>
    <font>
      <sz val="10"/>
      <color indexed="8"/>
      <name val="Arial"/>
    </font>
    <font>
      <b/>
      <sz val="10"/>
      <name val="Arial"/>
    </font>
    <font>
      <sz val="10"/>
      <color indexed="9"/>
      <name val="Arial"/>
    </font>
    <font>
      <b/>
      <sz val="8"/>
      <color indexed="10"/>
      <name val="Tahoma"/>
      <family val="2"/>
    </font>
    <font>
      <b/>
      <sz val="10"/>
      <color indexed="8"/>
      <name val="Arial"/>
    </font>
    <font>
      <u/>
      <sz val="10"/>
      <color indexed="9"/>
      <name val="Arial CE"/>
      <family val="2"/>
      <charset val="238"/>
    </font>
    <font>
      <sz val="8"/>
      <color indexed="81"/>
      <name val="Tahoma"/>
    </font>
    <font>
      <b/>
      <sz val="8"/>
      <color indexed="81"/>
      <name val="Tahoma"/>
    </font>
    <font>
      <b/>
      <sz val="12"/>
      <color indexed="10"/>
      <name val="Tahoma"/>
      <family val="2"/>
    </font>
    <font>
      <sz val="6"/>
      <name val="Tahoma"/>
      <family val="2"/>
    </font>
    <font>
      <sz val="10"/>
      <name val="Arial CE"/>
      <charset val="238"/>
    </font>
    <font>
      <sz val="10"/>
      <color indexed="9"/>
      <name val="Arial CE"/>
      <family val="2"/>
      <charset val="238"/>
    </font>
    <font>
      <sz val="10"/>
      <name val="Barlow"/>
      <charset val="238"/>
    </font>
    <font>
      <sz val="28"/>
      <color indexed="9"/>
      <name val="Barlow"/>
      <charset val="238"/>
    </font>
    <font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u/>
      <sz val="10"/>
      <color theme="1"/>
      <name val="Arial CE"/>
      <family val="2"/>
      <charset val="238"/>
    </font>
    <font>
      <sz val="8"/>
      <name val="Barlow"/>
      <charset val="238"/>
    </font>
    <font>
      <b/>
      <sz val="8"/>
      <color indexed="9"/>
      <name val="Barlow"/>
      <charset val="238"/>
    </font>
    <font>
      <u/>
      <sz val="10"/>
      <color indexed="9"/>
      <name val="Barlow"/>
      <charset val="238"/>
    </font>
    <font>
      <b/>
      <sz val="8"/>
      <color indexed="8"/>
      <name val="Barlow"/>
      <charset val="238"/>
    </font>
    <font>
      <sz val="10"/>
      <color indexed="8"/>
      <name val="Barlow"/>
      <charset val="238"/>
    </font>
    <font>
      <b/>
      <sz val="10"/>
      <color indexed="8"/>
      <name val="Barlow"/>
      <charset val="238"/>
    </font>
    <font>
      <sz val="8"/>
      <color indexed="8"/>
      <name val="Barlow"/>
      <charset val="238"/>
    </font>
    <font>
      <i/>
      <sz val="8"/>
      <color indexed="10"/>
      <name val="Barlow"/>
      <charset val="238"/>
    </font>
    <font>
      <sz val="8"/>
      <color indexed="10"/>
      <name val="Barlow"/>
      <charset val="238"/>
    </font>
    <font>
      <sz val="10"/>
      <color indexed="9"/>
      <name val="Barlow"/>
      <charset val="238"/>
    </font>
    <font>
      <sz val="10"/>
      <name val="Batang"/>
      <family val="1"/>
      <charset val="129"/>
    </font>
    <font>
      <sz val="10"/>
      <color indexed="10"/>
      <name val="Batang"/>
      <family val="1"/>
      <charset val="129"/>
    </font>
    <font>
      <sz val="8"/>
      <color indexed="18"/>
      <name val="Barlow"/>
      <charset val="238"/>
    </font>
    <font>
      <sz val="10"/>
      <color indexed="18"/>
      <name val="Barlow"/>
      <charset val="238"/>
    </font>
    <font>
      <b/>
      <sz val="8"/>
      <name val="Barlow"/>
      <charset val="238"/>
    </font>
    <font>
      <u/>
      <sz val="10"/>
      <color indexed="10"/>
      <name val="Barlow"/>
      <charset val="238"/>
    </font>
    <font>
      <sz val="12"/>
      <color indexed="9"/>
      <name val="Barlow"/>
      <charset val="238"/>
    </font>
    <font>
      <b/>
      <sz val="10"/>
      <name val="Barlow"/>
      <charset val="238"/>
    </font>
    <font>
      <i/>
      <sz val="8"/>
      <color indexed="8"/>
      <name val="Barlow"/>
      <charset val="238"/>
    </font>
    <font>
      <b/>
      <i/>
      <sz val="8"/>
      <color indexed="8"/>
      <name val="Barlow"/>
      <charset val="238"/>
    </font>
    <font>
      <b/>
      <sz val="12"/>
      <color indexed="9"/>
      <name val="Barlow"/>
      <charset val="238"/>
    </font>
    <font>
      <sz val="8"/>
      <color indexed="9"/>
      <name val="Barlow"/>
      <charset val="238"/>
    </font>
    <font>
      <sz val="6"/>
      <name val="Barlow"/>
      <charset val="238"/>
    </font>
    <font>
      <b/>
      <i/>
      <sz val="12"/>
      <name val="Barlow"/>
      <charset val="238"/>
    </font>
    <font>
      <b/>
      <u/>
      <sz val="10"/>
      <name val="Barlow"/>
      <charset val="238"/>
    </font>
    <font>
      <u/>
      <sz val="10"/>
      <color indexed="12"/>
      <name val="Barlow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1B542D"/>
        <bgColor indexed="64"/>
      </patternFill>
    </fill>
    <fill>
      <patternFill patternType="solid">
        <fgColor rgb="FFE2EDE0"/>
        <bgColor indexed="64"/>
      </patternFill>
    </fill>
    <fill>
      <patternFill patternType="solid">
        <fgColor rgb="FF1B542D"/>
        <bgColor indexed="9"/>
      </patternFill>
    </fill>
    <fill>
      <patternFill patternType="solid">
        <fgColor rgb="FFE2EDE0"/>
        <bgColor indexed="9"/>
      </patternFill>
    </fill>
  </fills>
  <borders count="1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55"/>
      </left>
      <right style="thin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medium">
        <color indexed="8"/>
      </bottom>
      <diagonal/>
    </border>
    <border>
      <left style="thin">
        <color indexed="55"/>
      </left>
      <right style="thin">
        <color indexed="55"/>
      </right>
      <top style="medium">
        <color indexed="8"/>
      </top>
      <bottom/>
      <diagonal/>
    </border>
    <border>
      <left style="thin">
        <color indexed="55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medium">
        <color indexed="64"/>
      </bottom>
      <diagonal/>
    </border>
    <border>
      <left style="thin">
        <color indexed="55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8"/>
      </top>
      <bottom style="medium">
        <color indexed="8"/>
      </bottom>
      <diagonal/>
    </border>
    <border>
      <left/>
      <right style="thin">
        <color indexed="55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55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55"/>
      </right>
      <top style="medium">
        <color indexed="64"/>
      </top>
      <bottom style="medium">
        <color indexed="8"/>
      </bottom>
      <diagonal/>
    </border>
    <border>
      <left style="thin">
        <color indexed="55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55"/>
      </right>
      <top style="medium">
        <color indexed="64"/>
      </top>
      <bottom style="medium">
        <color indexed="8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8"/>
      </left>
      <right style="thin">
        <color indexed="55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medium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8"/>
      </right>
      <top style="thin">
        <color indexed="55"/>
      </top>
      <bottom style="thin">
        <color indexed="55"/>
      </bottom>
      <diagonal/>
    </border>
    <border>
      <left/>
      <right style="thin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double">
        <color indexed="64"/>
      </left>
      <right style="thin">
        <color indexed="8"/>
      </right>
      <top style="thin">
        <color indexed="55"/>
      </top>
      <bottom style="medium">
        <color indexed="8"/>
      </bottom>
      <diagonal/>
    </border>
    <border>
      <left/>
      <right style="thin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64"/>
      </left>
      <right style="double">
        <color indexed="64"/>
      </right>
      <top style="thin">
        <color indexed="55"/>
      </top>
      <bottom/>
      <diagonal/>
    </border>
    <border>
      <left style="medium">
        <color indexed="8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55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55"/>
      </bottom>
      <diagonal/>
    </border>
    <border>
      <left style="double">
        <color indexed="64"/>
      </left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double">
        <color indexed="64"/>
      </right>
      <top/>
      <bottom style="thin">
        <color indexed="55"/>
      </bottom>
      <diagonal/>
    </border>
    <border>
      <left style="double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8"/>
      </right>
      <top style="thin">
        <color indexed="55"/>
      </top>
      <bottom/>
      <diagonal/>
    </border>
    <border>
      <left/>
      <right style="thin">
        <color indexed="8"/>
      </right>
      <top style="thin">
        <color indexed="55"/>
      </top>
      <bottom/>
      <diagonal/>
    </border>
    <border>
      <left style="double">
        <color indexed="64"/>
      </left>
      <right style="thin">
        <color indexed="64"/>
      </right>
      <top style="thin">
        <color indexed="55"/>
      </top>
      <bottom style="medium">
        <color indexed="63"/>
      </bottom>
      <diagonal/>
    </border>
    <border>
      <left/>
      <right style="thin">
        <color indexed="64"/>
      </right>
      <top style="thin">
        <color indexed="55"/>
      </top>
      <bottom style="medium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thin">
        <color indexed="8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8"/>
      </right>
      <top style="thin">
        <color indexed="55"/>
      </top>
      <bottom style="medium">
        <color indexed="8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 style="thin">
        <color indexed="8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55"/>
      </right>
      <top style="medium">
        <color indexed="8"/>
      </top>
      <bottom/>
      <diagonal/>
    </border>
    <border>
      <left style="medium">
        <color indexed="8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8"/>
      </top>
      <bottom/>
      <diagonal/>
    </border>
    <border>
      <left style="thin">
        <color indexed="55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55"/>
      </right>
      <top style="medium">
        <color indexed="8"/>
      </top>
      <bottom/>
      <diagonal/>
    </border>
    <border>
      <left/>
      <right style="thin">
        <color indexed="55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8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55"/>
      </right>
      <top style="medium">
        <color indexed="8"/>
      </top>
      <bottom/>
      <diagonal/>
    </border>
    <border>
      <left style="double">
        <color indexed="64"/>
      </left>
      <right style="thin">
        <color indexed="55"/>
      </right>
      <top/>
      <bottom style="thin">
        <color indexed="64"/>
      </bottom>
      <diagonal/>
    </border>
  </borders>
  <cellStyleXfs count="26">
    <xf numFmtId="0" fontId="0" fillId="0" borderId="0"/>
    <xf numFmtId="165" fontId="4" fillId="2" borderId="1" applyFont="0" applyFill="0" applyBorder="0" applyProtection="0">
      <alignment vertical="center"/>
    </xf>
    <xf numFmtId="37" fontId="4" fillId="2" borderId="1" applyBorder="0" applyProtection="0">
      <alignment vertical="center"/>
    </xf>
    <xf numFmtId="37" fontId="4" fillId="2" borderId="1" applyBorder="0" applyProtection="0">
      <alignment vertical="center"/>
    </xf>
    <xf numFmtId="0" fontId="5" fillId="3" borderId="0" applyBorder="0">
      <alignment horizontal="left" vertical="center" indent="1"/>
    </xf>
    <xf numFmtId="165" fontId="6" fillId="4" borderId="2" applyBorder="0" applyAlignment="0">
      <alignment horizontal="left" vertical="center" indent="1"/>
    </xf>
    <xf numFmtId="165" fontId="7" fillId="5" borderId="3" applyBorder="0">
      <alignment horizontal="left" vertical="center" indent="1"/>
    </xf>
    <xf numFmtId="37" fontId="7" fillId="5" borderId="3" applyBorder="0">
      <alignment horizontal="left" vertical="center" indent="1"/>
    </xf>
    <xf numFmtId="37" fontId="6" fillId="4" borderId="2" applyBorder="0">
      <alignment horizontal="left" vertical="center" indent="1"/>
    </xf>
    <xf numFmtId="37" fontId="6" fillId="4" borderId="2" applyBorder="0">
      <alignment horizontal="left" vertical="center" indent="1"/>
    </xf>
    <xf numFmtId="0" fontId="7" fillId="6" borderId="4" applyNumberFormat="0" applyBorder="0">
      <alignment horizontal="left" vertical="top" indent="1"/>
    </xf>
    <xf numFmtId="0" fontId="7" fillId="6" borderId="4" applyNumberFormat="0">
      <alignment horizontal="left" vertical="top" indent="1"/>
    </xf>
    <xf numFmtId="0" fontId="7" fillId="2" borderId="0" applyBorder="0">
      <alignment horizontal="left" vertical="center" indent="1"/>
    </xf>
    <xf numFmtId="0" fontId="7" fillId="0" borderId="4" applyNumberFormat="0" applyFill="0">
      <alignment horizontal="centerContinuous" vertical="top"/>
    </xf>
    <xf numFmtId="0" fontId="15" fillId="2" borderId="5" applyNumberFormat="0" applyBorder="0">
      <alignment horizontal="left" vertical="center" indent="1"/>
    </xf>
    <xf numFmtId="0" fontId="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9" fillId="5" borderId="0">
      <alignment horizontal="left" indent="1"/>
    </xf>
    <xf numFmtId="164" fontId="4" fillId="2" borderId="6" applyBorder="0">
      <alignment horizontal="left" vertical="center" indent="2"/>
    </xf>
    <xf numFmtId="37" fontId="4" fillId="2" borderId="6" applyBorder="0">
      <alignment horizontal="left" vertical="center" indent="2"/>
    </xf>
    <xf numFmtId="37" fontId="4" fillId="2" borderId="6" applyBorder="0">
      <alignment horizontal="left" vertical="center" indent="2"/>
    </xf>
    <xf numFmtId="0" fontId="10" fillId="3" borderId="0">
      <alignment horizontal="left" indent="1"/>
    </xf>
    <xf numFmtId="0" fontId="11" fillId="3" borderId="0" applyBorder="0">
      <alignment horizontal="left" vertical="center" indent="1"/>
    </xf>
    <xf numFmtId="0" fontId="12" fillId="7" borderId="0" applyBorder="0">
      <alignment horizontal="left" vertical="center" indent="1"/>
    </xf>
  </cellStyleXfs>
  <cellXfs count="67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16" applyFont="1" applyFill="1"/>
    <xf numFmtId="0" fontId="3" fillId="0" borderId="0" xfId="16" applyFont="1"/>
    <xf numFmtId="0" fontId="8" fillId="2" borderId="0" xfId="18" applyFill="1"/>
    <xf numFmtId="0" fontId="8" fillId="0" borderId="0" xfId="18"/>
    <xf numFmtId="37" fontId="4" fillId="2" borderId="0" xfId="3" applyBorder="1">
      <alignment vertical="center"/>
    </xf>
    <xf numFmtId="37" fontId="4" fillId="2" borderId="7" xfId="22" applyBorder="1">
      <alignment horizontal="left" vertical="center" indent="2"/>
    </xf>
    <xf numFmtId="0" fontId="17" fillId="2" borderId="0" xfId="0" applyFont="1" applyFill="1"/>
    <xf numFmtId="0" fontId="0" fillId="0" borderId="0" xfId="0" applyAlignment="1">
      <alignment horizontal="left"/>
    </xf>
    <xf numFmtId="0" fontId="8" fillId="2" borderId="0" xfId="17" applyFill="1"/>
    <xf numFmtId="0" fontId="8" fillId="0" borderId="0" xfId="17"/>
    <xf numFmtId="0" fontId="20" fillId="2" borderId="0" xfId="0" applyFont="1" applyFill="1"/>
    <xf numFmtId="0" fontId="20" fillId="0" borderId="0" xfId="0" applyFont="1"/>
    <xf numFmtId="3" fontId="13" fillId="2" borderId="21" xfId="0" applyNumberFormat="1" applyFont="1" applyFill="1" applyBorder="1" applyAlignment="1">
      <alignment horizontal="center" wrapText="1"/>
    </xf>
    <xf numFmtId="1" fontId="0" fillId="2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3" fillId="0" borderId="0" xfId="0" applyFont="1"/>
    <xf numFmtId="3" fontId="4" fillId="0" borderId="22" xfId="0" applyNumberFormat="1" applyFont="1" applyBorder="1"/>
    <xf numFmtId="1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center"/>
    </xf>
    <xf numFmtId="0" fontId="19" fillId="2" borderId="0" xfId="0" applyFont="1" applyFill="1"/>
    <xf numFmtId="0" fontId="21" fillId="2" borderId="0" xfId="0" applyFont="1" applyFill="1"/>
    <xf numFmtId="0" fontId="21" fillId="0" borderId="0" xfId="0" applyFont="1"/>
    <xf numFmtId="0" fontId="18" fillId="0" borderId="0" xfId="0" applyFont="1"/>
    <xf numFmtId="0" fontId="8" fillId="0" borderId="7" xfId="18" applyBorder="1"/>
    <xf numFmtId="0" fontId="3" fillId="0" borderId="0" xfId="0" applyFont="1" applyAlignment="1">
      <alignment horizontal="left"/>
    </xf>
    <xf numFmtId="0" fontId="3" fillId="2" borderId="0" xfId="15" applyFont="1" applyFill="1" applyBorder="1" applyAlignment="1" applyProtection="1">
      <alignment horizontal="left"/>
    </xf>
    <xf numFmtId="0" fontId="14" fillId="2" borderId="0" xfId="15" applyFont="1" applyFill="1" applyAlignment="1" applyProtection="1">
      <alignment horizontal="center"/>
    </xf>
    <xf numFmtId="0" fontId="19" fillId="0" borderId="0" xfId="0" applyFont="1"/>
    <xf numFmtId="3" fontId="4" fillId="0" borderId="1" xfId="0" applyNumberFormat="1" applyFont="1" applyBorder="1"/>
    <xf numFmtId="3" fontId="4" fillId="0" borderId="56" xfId="0" applyNumberFormat="1" applyFont="1" applyBorder="1"/>
    <xf numFmtId="0" fontId="7" fillId="6" borderId="5" xfId="10" applyBorder="1" applyAlignment="1">
      <alignment horizontal="center" vertical="center"/>
    </xf>
    <xf numFmtId="0" fontId="22" fillId="6" borderId="5" xfId="10" applyFont="1" applyBorder="1" applyAlignment="1">
      <alignment horizontal="center" vertical="center"/>
    </xf>
    <xf numFmtId="0" fontId="13" fillId="0" borderId="22" xfId="0" applyFont="1" applyBorder="1"/>
    <xf numFmtId="3" fontId="4" fillId="2" borderId="22" xfId="0" applyNumberFormat="1" applyFont="1" applyFill="1" applyBorder="1" applyAlignment="1">
      <alignment horizontal="center"/>
    </xf>
    <xf numFmtId="3" fontId="13" fillId="8" borderId="22" xfId="13" applyNumberFormat="1" applyFont="1" applyFill="1" applyBorder="1" applyAlignment="1">
      <alignment horizontal="center" vertical="top"/>
    </xf>
    <xf numFmtId="3" fontId="7" fillId="8" borderId="22" xfId="13" applyNumberFormat="1" applyFill="1" applyBorder="1" applyAlignment="1">
      <alignment horizontal="center" vertical="top"/>
    </xf>
    <xf numFmtId="3" fontId="13" fillId="2" borderId="58" xfId="0" applyNumberFormat="1" applyFont="1" applyFill="1" applyBorder="1" applyAlignment="1">
      <alignment horizontal="center" wrapText="1"/>
    </xf>
    <xf numFmtId="3" fontId="13" fillId="2" borderId="59" xfId="0" applyNumberFormat="1" applyFont="1" applyFill="1" applyBorder="1" applyAlignment="1">
      <alignment horizontal="center" wrapText="1"/>
    </xf>
    <xf numFmtId="3" fontId="4" fillId="0" borderId="41" xfId="0" applyNumberFormat="1" applyFont="1" applyBorder="1"/>
    <xf numFmtId="3" fontId="4" fillId="0" borderId="2" xfId="0" applyNumberFormat="1" applyFont="1" applyBorder="1"/>
    <xf numFmtId="3" fontId="4" fillId="0" borderId="43" xfId="0" applyNumberFormat="1" applyFont="1" applyBorder="1"/>
    <xf numFmtId="3" fontId="4" fillId="3" borderId="41" xfId="0" applyNumberFormat="1" applyFont="1" applyFill="1" applyBorder="1"/>
    <xf numFmtId="3" fontId="4" fillId="3" borderId="42" xfId="0" applyNumberFormat="1" applyFont="1" applyFill="1" applyBorder="1"/>
    <xf numFmtId="3" fontId="4" fillId="3" borderId="2" xfId="0" applyNumberFormat="1" applyFont="1" applyFill="1" applyBorder="1"/>
    <xf numFmtId="3" fontId="4" fillId="3" borderId="46" xfId="0" applyNumberFormat="1" applyFont="1" applyFill="1" applyBorder="1"/>
    <xf numFmtId="3" fontId="4" fillId="3" borderId="43" xfId="0" applyNumberFormat="1" applyFont="1" applyFill="1" applyBorder="1"/>
    <xf numFmtId="3" fontId="4" fillId="3" borderId="48" xfId="0" applyNumberFormat="1" applyFont="1" applyFill="1" applyBorder="1"/>
    <xf numFmtId="0" fontId="23" fillId="2" borderId="0" xfId="0" applyFont="1" applyFill="1"/>
    <xf numFmtId="0" fontId="23" fillId="0" borderId="0" xfId="0" applyFont="1"/>
    <xf numFmtId="37" fontId="4" fillId="2" borderId="7" xfId="3" applyBorder="1">
      <alignment vertical="center"/>
    </xf>
    <xf numFmtId="3" fontId="8" fillId="2" borderId="0" xfId="17" applyNumberFormat="1" applyFill="1"/>
    <xf numFmtId="169" fontId="27" fillId="2" borderId="0" xfId="0" applyNumberFormat="1" applyFont="1" applyFill="1"/>
    <xf numFmtId="169" fontId="3" fillId="0" borderId="0" xfId="0" applyNumberFormat="1" applyFont="1"/>
    <xf numFmtId="169" fontId="3" fillId="2" borderId="0" xfId="0" applyNumberFormat="1" applyFont="1" applyFill="1"/>
    <xf numFmtId="169" fontId="4" fillId="0" borderId="0" xfId="0" applyNumberFormat="1" applyFont="1"/>
    <xf numFmtId="14" fontId="4" fillId="0" borderId="0" xfId="0" applyNumberFormat="1" applyFont="1" applyAlignment="1">
      <alignment horizontal="center"/>
    </xf>
    <xf numFmtId="169" fontId="4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right"/>
    </xf>
    <xf numFmtId="169" fontId="28" fillId="0" borderId="0" xfId="0" applyNumberFormat="1" applyFont="1"/>
    <xf numFmtId="14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30" fillId="0" borderId="0" xfId="0" applyFont="1"/>
    <xf numFmtId="165" fontId="13" fillId="0" borderId="41" xfId="5" applyFont="1" applyFill="1" applyBorder="1" applyAlignment="1">
      <alignment horizontal="left" vertical="top" wrapText="1" indent="1"/>
    </xf>
    <xf numFmtId="0" fontId="29" fillId="0" borderId="7" xfId="0" applyFont="1" applyBorder="1" applyAlignment="1">
      <alignment wrapText="1"/>
    </xf>
    <xf numFmtId="0" fontId="29" fillId="0" borderId="42" xfId="0" applyFont="1" applyBorder="1" applyAlignment="1">
      <alignment wrapText="1"/>
    </xf>
    <xf numFmtId="165" fontId="13" fillId="0" borderId="2" xfId="5" applyFont="1" applyFill="1" applyBorder="1" applyAlignment="1">
      <alignment horizontal="left" vertical="top" wrapText="1" indent="1"/>
    </xf>
    <xf numFmtId="0" fontId="29" fillId="0" borderId="0" xfId="0" applyFont="1" applyAlignment="1">
      <alignment wrapText="1"/>
    </xf>
    <xf numFmtId="0" fontId="29" fillId="0" borderId="46" xfId="0" applyFont="1" applyBorder="1" applyAlignment="1">
      <alignment wrapText="1"/>
    </xf>
    <xf numFmtId="0" fontId="29" fillId="0" borderId="2" xfId="0" applyFont="1" applyBorder="1" applyAlignment="1">
      <alignment wrapText="1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wrapText="1"/>
    </xf>
    <xf numFmtId="0" fontId="29" fillId="0" borderId="48" xfId="0" applyFont="1" applyBorder="1" applyAlignment="1">
      <alignment wrapText="1"/>
    </xf>
    <xf numFmtId="0" fontId="13" fillId="0" borderId="66" xfId="20" applyNumberFormat="1" applyFont="1" applyFill="1" applyBorder="1" applyAlignment="1">
      <alignment horizontal="left" vertical="center" indent="1"/>
    </xf>
    <xf numFmtId="0" fontId="13" fillId="0" borderId="145" xfId="20" applyNumberFormat="1" applyFont="1" applyFill="1" applyBorder="1" applyAlignment="1">
      <alignment horizontal="left" vertical="center" indent="1"/>
    </xf>
    <xf numFmtId="0" fontId="0" fillId="0" borderId="145" xfId="0" applyBorder="1" applyAlignment="1">
      <alignment horizontal="left" vertical="center" indent="1"/>
    </xf>
    <xf numFmtId="165" fontId="13" fillId="0" borderId="66" xfId="5" applyFont="1" applyFill="1" applyBorder="1" applyAlignment="1">
      <alignment horizontal="left" vertical="center" wrapText="1" indent="1"/>
    </xf>
    <xf numFmtId="165" fontId="13" fillId="0" borderId="145" xfId="5" applyFont="1" applyFill="1" applyBorder="1" applyAlignment="1">
      <alignment horizontal="left" vertical="center" wrapText="1" indent="1"/>
    </xf>
    <xf numFmtId="165" fontId="13" fillId="0" borderId="67" xfId="5" applyFont="1" applyFill="1" applyBorder="1" applyAlignment="1">
      <alignment horizontal="left" vertical="center" wrapText="1" indent="1"/>
    </xf>
    <xf numFmtId="165" fontId="4" fillId="0" borderId="41" xfId="5" applyFont="1" applyFill="1" applyBorder="1" applyAlignment="1">
      <alignment horizontal="left" vertical="top" wrapText="1"/>
    </xf>
    <xf numFmtId="165" fontId="4" fillId="0" borderId="7" xfId="5" applyFont="1" applyFill="1" applyBorder="1" applyAlignment="1">
      <alignment horizontal="left" vertical="top" wrapText="1"/>
    </xf>
    <xf numFmtId="165" fontId="4" fillId="0" borderId="42" xfId="5" applyFont="1" applyFill="1" applyBorder="1" applyAlignment="1">
      <alignment horizontal="left" vertical="top" wrapText="1"/>
    </xf>
    <xf numFmtId="165" fontId="4" fillId="0" borderId="2" xfId="5" applyFont="1" applyFill="1" applyBorder="1" applyAlignment="1">
      <alignment horizontal="left" vertical="top" wrapText="1"/>
    </xf>
    <xf numFmtId="165" fontId="4" fillId="0" borderId="0" xfId="5" applyFont="1" applyFill="1" applyBorder="1" applyAlignment="1">
      <alignment horizontal="left" vertical="top" wrapText="1"/>
    </xf>
    <xf numFmtId="165" fontId="4" fillId="0" borderId="46" xfId="5" applyFont="1" applyFill="1" applyBorder="1" applyAlignment="1">
      <alignment horizontal="left" vertical="top" wrapText="1"/>
    </xf>
    <xf numFmtId="165" fontId="4" fillId="0" borderId="43" xfId="5" applyFont="1" applyFill="1" applyBorder="1" applyAlignment="1">
      <alignment horizontal="left" vertical="top" wrapText="1"/>
    </xf>
    <xf numFmtId="165" fontId="4" fillId="0" borderId="44" xfId="5" applyFont="1" applyFill="1" applyBorder="1" applyAlignment="1">
      <alignment horizontal="left" vertical="top" wrapText="1"/>
    </xf>
    <xf numFmtId="165" fontId="4" fillId="0" borderId="48" xfId="5" applyFont="1" applyFill="1" applyBorder="1" applyAlignment="1">
      <alignment horizontal="left" vertical="top" wrapText="1"/>
    </xf>
    <xf numFmtId="165" fontId="4" fillId="2" borderId="41" xfId="20" applyNumberFormat="1" applyBorder="1" applyAlignment="1">
      <alignment horizontal="left" vertical="top" wrapText="1"/>
    </xf>
    <xf numFmtId="165" fontId="4" fillId="2" borderId="7" xfId="20" applyNumberForma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165" fontId="4" fillId="2" borderId="2" xfId="20" applyNumberFormat="1" applyBorder="1" applyAlignment="1">
      <alignment horizontal="left" vertical="top" wrapText="1"/>
    </xf>
    <xf numFmtId="165" fontId="4" fillId="2" borderId="0" xfId="20" applyNumberForma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0" fillId="0" borderId="67" xfId="0" applyBorder="1" applyAlignment="1">
      <alignment horizontal="left" vertical="center" wrapText="1" indent="1"/>
    </xf>
    <xf numFmtId="165" fontId="13" fillId="0" borderId="41" xfId="5" applyFont="1" applyFill="1" applyBorder="1" applyAlignment="1">
      <alignment horizontal="left" vertical="top" wrapText="1"/>
    </xf>
    <xf numFmtId="165" fontId="13" fillId="0" borderId="7" xfId="5" applyFont="1" applyFill="1" applyBorder="1" applyAlignment="1">
      <alignment horizontal="left" vertical="top" wrapText="1"/>
    </xf>
    <xf numFmtId="165" fontId="13" fillId="0" borderId="42" xfId="5" applyFont="1" applyFill="1" applyBorder="1" applyAlignment="1">
      <alignment horizontal="left" vertical="top" wrapText="1"/>
    </xf>
    <xf numFmtId="165" fontId="13" fillId="0" borderId="2" xfId="5" applyFont="1" applyFill="1" applyBorder="1" applyAlignment="1">
      <alignment horizontal="left" vertical="top" wrapText="1"/>
    </xf>
    <xf numFmtId="165" fontId="13" fillId="0" borderId="0" xfId="5" applyFont="1" applyFill="1" applyBorder="1" applyAlignment="1">
      <alignment horizontal="left" vertical="top" wrapText="1"/>
    </xf>
    <xf numFmtId="165" fontId="13" fillId="0" borderId="46" xfId="5" applyFont="1" applyFill="1" applyBorder="1" applyAlignment="1">
      <alignment horizontal="left" vertical="top" wrapText="1"/>
    </xf>
    <xf numFmtId="165" fontId="13" fillId="0" borderId="43" xfId="5" applyFont="1" applyFill="1" applyBorder="1" applyAlignment="1">
      <alignment horizontal="left" vertical="top" wrapText="1"/>
    </xf>
    <xf numFmtId="165" fontId="13" fillId="0" borderId="44" xfId="5" applyFont="1" applyFill="1" applyBorder="1" applyAlignment="1">
      <alignment horizontal="left" vertical="top" wrapText="1"/>
    </xf>
    <xf numFmtId="165" fontId="13" fillId="0" borderId="48" xfId="5" applyFont="1" applyFill="1" applyBorder="1" applyAlignment="1">
      <alignment horizontal="left" vertical="top" wrapText="1"/>
    </xf>
    <xf numFmtId="165" fontId="13" fillId="0" borderId="41" xfId="5" applyFont="1" applyFill="1" applyBorder="1" applyAlignment="1">
      <alignment horizontal="center" vertical="top" wrapText="1"/>
    </xf>
    <xf numFmtId="165" fontId="13" fillId="0" borderId="7" xfId="5" applyFont="1" applyFill="1" applyBorder="1" applyAlignment="1">
      <alignment horizontal="center" vertical="top" wrapText="1"/>
    </xf>
    <xf numFmtId="165" fontId="13" fillId="0" borderId="42" xfId="5" applyFont="1" applyFill="1" applyBorder="1" applyAlignment="1">
      <alignment horizontal="center" vertical="top" wrapText="1"/>
    </xf>
    <xf numFmtId="165" fontId="13" fillId="0" borderId="2" xfId="5" applyFont="1" applyFill="1" applyBorder="1" applyAlignment="1">
      <alignment horizontal="center" vertical="top" wrapText="1"/>
    </xf>
    <xf numFmtId="165" fontId="13" fillId="0" borderId="0" xfId="5" applyFont="1" applyFill="1" applyBorder="1" applyAlignment="1">
      <alignment horizontal="center" vertical="top" wrapText="1"/>
    </xf>
    <xf numFmtId="165" fontId="13" fillId="0" borderId="46" xfId="5" applyFont="1" applyFill="1" applyBorder="1" applyAlignment="1">
      <alignment horizontal="center" vertical="top" wrapText="1"/>
    </xf>
    <xf numFmtId="165" fontId="13" fillId="0" borderId="43" xfId="5" applyFont="1" applyFill="1" applyBorder="1" applyAlignment="1">
      <alignment horizontal="center" vertical="top" wrapText="1"/>
    </xf>
    <xf numFmtId="165" fontId="13" fillId="0" borderId="44" xfId="5" applyFont="1" applyFill="1" applyBorder="1" applyAlignment="1">
      <alignment horizontal="center" vertical="top" wrapText="1"/>
    </xf>
    <xf numFmtId="165" fontId="13" fillId="0" borderId="48" xfId="5" applyFont="1" applyFill="1" applyBorder="1" applyAlignment="1">
      <alignment horizontal="center" vertical="top" wrapText="1"/>
    </xf>
    <xf numFmtId="0" fontId="13" fillId="2" borderId="146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147" xfId="0" applyFont="1" applyFill="1" applyBorder="1" applyAlignment="1">
      <alignment horizontal="center" vertical="center" wrapText="1"/>
    </xf>
    <xf numFmtId="1" fontId="13" fillId="2" borderId="146" xfId="0" applyNumberFormat="1" applyFont="1" applyFill="1" applyBorder="1" applyAlignment="1">
      <alignment horizontal="center" vertical="center" wrapText="1"/>
    </xf>
    <xf numFmtId="1" fontId="13" fillId="2" borderId="21" xfId="0" applyNumberFormat="1" applyFont="1" applyFill="1" applyBorder="1" applyAlignment="1">
      <alignment horizontal="center" vertical="center" wrapText="1"/>
    </xf>
    <xf numFmtId="1" fontId="13" fillId="2" borderId="148" xfId="0" applyNumberFormat="1" applyFont="1" applyFill="1" applyBorder="1" applyAlignment="1">
      <alignment horizontal="center" vertical="center" wrapText="1"/>
    </xf>
    <xf numFmtId="0" fontId="31" fillId="9" borderId="6" xfId="0" applyFont="1" applyFill="1" applyBorder="1" applyAlignment="1">
      <alignment horizontal="centerContinuous" vertical="center"/>
    </xf>
    <xf numFmtId="0" fontId="31" fillId="9" borderId="57" xfId="0" applyFont="1" applyFill="1" applyBorder="1" applyAlignment="1">
      <alignment horizontal="centerContinuous" vertical="center"/>
    </xf>
    <xf numFmtId="0" fontId="32" fillId="9" borderId="1" xfId="0" applyFont="1" applyFill="1" applyBorder="1" applyAlignment="1">
      <alignment horizontal="centerContinuous" vertical="center"/>
    </xf>
    <xf numFmtId="0" fontId="33" fillId="10" borderId="41" xfId="16" applyFont="1" applyFill="1" applyBorder="1"/>
    <xf numFmtId="0" fontId="34" fillId="10" borderId="7" xfId="16" applyFont="1" applyFill="1" applyBorder="1"/>
    <xf numFmtId="0" fontId="34" fillId="10" borderId="42" xfId="16" applyFont="1" applyFill="1" applyBorder="1"/>
    <xf numFmtId="165" fontId="35" fillId="10" borderId="43" xfId="5" applyFont="1" applyFill="1" applyBorder="1">
      <alignment horizontal="left" vertical="center" indent="1"/>
    </xf>
    <xf numFmtId="165" fontId="35" fillId="10" borderId="44" xfId="5" applyFont="1" applyFill="1" applyBorder="1" applyAlignment="1">
      <alignment horizontal="left" vertical="top" indent="1"/>
    </xf>
    <xf numFmtId="165" fontId="36" fillId="10" borderId="48" xfId="15" applyNumberFormat="1" applyFont="1" applyFill="1" applyBorder="1" applyAlignment="1" applyProtection="1">
      <alignment horizontal="center" vertical="center"/>
    </xf>
    <xf numFmtId="0" fontId="31" fillId="2" borderId="0" xfId="0" applyFont="1" applyFill="1"/>
    <xf numFmtId="0" fontId="37" fillId="9" borderId="2" xfId="0" applyFont="1" applyFill="1" applyBorder="1"/>
    <xf numFmtId="0" fontId="31" fillId="9" borderId="0" xfId="0" applyFont="1" applyFill="1"/>
    <xf numFmtId="0" fontId="31" fillId="9" borderId="46" xfId="0" applyFont="1" applyFill="1" applyBorder="1"/>
    <xf numFmtId="165" fontId="38" fillId="9" borderId="43" xfId="5" applyFont="1" applyFill="1" applyBorder="1">
      <alignment horizontal="left" vertical="center" indent="1"/>
    </xf>
    <xf numFmtId="165" fontId="38" fillId="9" borderId="44" xfId="5" applyFont="1" applyFill="1" applyBorder="1">
      <alignment horizontal="left" vertical="center" indent="1"/>
    </xf>
    <xf numFmtId="37" fontId="39" fillId="9" borderId="48" xfId="15" applyNumberFormat="1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>
      <alignment horizontal="left"/>
    </xf>
    <xf numFmtId="0" fontId="31" fillId="2" borderId="24" xfId="0" applyFont="1" applyFill="1" applyBorder="1"/>
    <xf numFmtId="0" fontId="31" fillId="2" borderId="52" xfId="0" applyFont="1" applyFill="1" applyBorder="1"/>
    <xf numFmtId="0" fontId="31" fillId="2" borderId="7" xfId="0" applyFont="1" applyFill="1" applyBorder="1"/>
    <xf numFmtId="0" fontId="31" fillId="2" borderId="25" xfId="0" applyFont="1" applyFill="1" applyBorder="1"/>
    <xf numFmtId="0" fontId="31" fillId="2" borderId="8" xfId="0" applyFont="1" applyFill="1" applyBorder="1"/>
    <xf numFmtId="0" fontId="40" fillId="2" borderId="50" xfId="13" applyFont="1" applyFill="1" applyBorder="1">
      <alignment horizontal="centerContinuous" vertical="top"/>
    </xf>
    <xf numFmtId="0" fontId="40" fillId="2" borderId="49" xfId="13" applyFont="1" applyFill="1" applyBorder="1">
      <alignment horizontal="centerContinuous" vertical="top"/>
    </xf>
    <xf numFmtId="0" fontId="40" fillId="2" borderId="54" xfId="13" applyFont="1" applyFill="1" applyBorder="1" applyAlignment="1">
      <alignment vertical="top"/>
    </xf>
    <xf numFmtId="0" fontId="40" fillId="2" borderId="49" xfId="13" applyFont="1" applyFill="1" applyBorder="1" applyAlignment="1">
      <alignment horizontal="center" vertical="top"/>
    </xf>
    <xf numFmtId="0" fontId="40" fillId="2" borderId="26" xfId="13" applyFont="1" applyFill="1" applyBorder="1">
      <alignment horizontal="centerContinuous" vertical="top"/>
    </xf>
    <xf numFmtId="168" fontId="40" fillId="6" borderId="27" xfId="10" applyNumberFormat="1" applyFont="1" applyBorder="1">
      <alignment horizontal="left" vertical="top" indent="1"/>
    </xf>
    <xf numFmtId="0" fontId="40" fillId="6" borderId="17" xfId="13" applyFont="1" applyFill="1" applyBorder="1" applyAlignment="1">
      <alignment horizontal="center" vertical="center"/>
    </xf>
    <xf numFmtId="0" fontId="40" fillId="0" borderId="53" xfId="13" applyFont="1" applyBorder="1" applyAlignment="1">
      <alignment horizontal="center" vertical="center"/>
    </xf>
    <xf numFmtId="0" fontId="40" fillId="0" borderId="51" xfId="13" applyFont="1" applyBorder="1">
      <alignment horizontal="centerContinuous" vertical="top"/>
    </xf>
    <xf numFmtId="0" fontId="40" fillId="0" borderId="17" xfId="13" applyFont="1" applyBorder="1">
      <alignment horizontal="centerContinuous" vertical="top"/>
    </xf>
    <xf numFmtId="0" fontId="40" fillId="0" borderId="28" xfId="13" applyFont="1" applyBorder="1">
      <alignment horizontal="centerContinuous" vertical="top"/>
    </xf>
    <xf numFmtId="0" fontId="40" fillId="2" borderId="16" xfId="13" applyFont="1" applyFill="1" applyBorder="1">
      <alignment horizontal="centerContinuous" vertical="top"/>
    </xf>
    <xf numFmtId="0" fontId="40" fillId="6" borderId="2" xfId="10" applyFont="1" applyBorder="1">
      <alignment horizontal="left" vertical="top" indent="1"/>
    </xf>
    <xf numFmtId="3" fontId="40" fillId="2" borderId="21" xfId="13" applyNumberFormat="1" applyFont="1" applyFill="1" applyBorder="1" applyAlignment="1">
      <alignment horizontal="right" vertical="center"/>
    </xf>
    <xf numFmtId="3" fontId="40" fillId="2" borderId="86" xfId="13" applyNumberFormat="1" applyFont="1" applyFill="1" applyBorder="1" applyAlignment="1">
      <alignment horizontal="right" vertical="center"/>
    </xf>
    <xf numFmtId="3" fontId="40" fillId="2" borderId="40" xfId="13" applyNumberFormat="1" applyFont="1" applyFill="1" applyBorder="1" applyAlignment="1">
      <alignment horizontal="right" vertical="center"/>
    </xf>
    <xf numFmtId="3" fontId="40" fillId="2" borderId="8" xfId="13" applyNumberFormat="1" applyFont="1" applyFill="1" applyBorder="1" applyAlignment="1">
      <alignment horizontal="right" vertical="center"/>
    </xf>
    <xf numFmtId="0" fontId="40" fillId="2" borderId="11" xfId="12" applyFont="1" applyBorder="1">
      <alignment horizontal="left" vertical="center" indent="1"/>
    </xf>
    <xf numFmtId="3" fontId="41" fillId="0" borderId="31" xfId="0" applyNumberFormat="1" applyFont="1" applyBorder="1" applyAlignment="1">
      <alignment horizontal="right" vertical="center"/>
    </xf>
    <xf numFmtId="3" fontId="42" fillId="0" borderId="31" xfId="0" applyNumberFormat="1" applyFont="1" applyBorder="1" applyAlignment="1">
      <alignment horizontal="right" vertical="center"/>
    </xf>
    <xf numFmtId="3" fontId="41" fillId="0" borderId="71" xfId="0" applyNumberFormat="1" applyFont="1" applyBorder="1" applyAlignment="1">
      <alignment horizontal="right" vertical="center"/>
    </xf>
    <xf numFmtId="3" fontId="41" fillId="0" borderId="94" xfId="0" applyNumberFormat="1" applyFont="1" applyBorder="1" applyAlignment="1">
      <alignment horizontal="right" vertical="center"/>
    </xf>
    <xf numFmtId="3" fontId="31" fillId="0" borderId="8" xfId="0" applyNumberFormat="1" applyFont="1" applyBorder="1" applyAlignment="1">
      <alignment horizontal="right" vertical="center"/>
    </xf>
    <xf numFmtId="164" fontId="37" fillId="2" borderId="20" xfId="20" applyFont="1" applyBorder="1">
      <alignment horizontal="left" vertical="center" indent="2"/>
    </xf>
    <xf numFmtId="3" fontId="43" fillId="10" borderId="35" xfId="1" applyNumberFormat="1" applyFont="1" applyFill="1" applyBorder="1" applyAlignment="1" applyProtection="1">
      <alignment horizontal="right" vertical="center"/>
      <protection locked="0"/>
    </xf>
    <xf numFmtId="3" fontId="40" fillId="5" borderId="69" xfId="6" applyNumberFormat="1" applyFont="1" applyBorder="1" applyAlignment="1">
      <alignment horizontal="right" vertical="center"/>
    </xf>
    <xf numFmtId="3" fontId="43" fillId="10" borderId="97" xfId="1" applyNumberFormat="1" applyFont="1" applyFill="1" applyBorder="1" applyAlignment="1" applyProtection="1">
      <alignment horizontal="right" vertical="center"/>
      <protection locked="0"/>
    </xf>
    <xf numFmtId="3" fontId="40" fillId="5" borderId="136" xfId="6" applyNumberFormat="1" applyFont="1" applyBorder="1" applyAlignment="1">
      <alignment horizontal="right" vertical="center"/>
    </xf>
    <xf numFmtId="164" fontId="37" fillId="2" borderId="29" xfId="20" applyFont="1" applyBorder="1">
      <alignment horizontal="left" vertical="center" indent="2"/>
    </xf>
    <xf numFmtId="3" fontId="43" fillId="10" borderId="36" xfId="1" applyNumberFormat="1" applyFont="1" applyFill="1" applyBorder="1" applyAlignment="1" applyProtection="1">
      <alignment horizontal="right" vertical="center"/>
      <protection locked="0"/>
    </xf>
    <xf numFmtId="3" fontId="40" fillId="5" borderId="137" xfId="6" applyNumberFormat="1" applyFont="1" applyBorder="1" applyAlignment="1">
      <alignment horizontal="right" vertical="center"/>
    </xf>
    <xf numFmtId="3" fontId="43" fillId="10" borderId="104" xfId="1" applyNumberFormat="1" applyFont="1" applyFill="1" applyBorder="1" applyAlignment="1" applyProtection="1">
      <alignment horizontal="right" vertical="center"/>
      <protection locked="0"/>
    </xf>
    <xf numFmtId="3" fontId="40" fillId="5" borderId="138" xfId="6" applyNumberFormat="1" applyFont="1" applyBorder="1" applyAlignment="1">
      <alignment horizontal="right" vertical="center"/>
    </xf>
    <xf numFmtId="0" fontId="40" fillId="6" borderId="14" xfId="10" applyFont="1" applyBorder="1">
      <alignment horizontal="left" vertical="top" indent="1"/>
    </xf>
    <xf numFmtId="3" fontId="40" fillId="5" borderId="60" xfId="6" applyNumberFormat="1" applyFont="1" applyBorder="1" applyAlignment="1">
      <alignment horizontal="right" vertical="center"/>
    </xf>
    <xf numFmtId="3" fontId="40" fillId="5" borderId="110" xfId="6" applyNumberFormat="1" applyFont="1" applyBorder="1" applyAlignment="1">
      <alignment horizontal="right" vertical="center"/>
    </xf>
    <xf numFmtId="3" fontId="40" fillId="5" borderId="111" xfId="6" applyNumberFormat="1" applyFont="1" applyBorder="1" applyAlignment="1">
      <alignment horizontal="right" vertical="center"/>
    </xf>
    <xf numFmtId="3" fontId="40" fillId="5" borderId="16" xfId="6" applyNumberFormat="1" applyFont="1" applyBorder="1" applyAlignment="1">
      <alignment horizontal="right" vertical="center"/>
    </xf>
    <xf numFmtId="0" fontId="31" fillId="0" borderId="30" xfId="0" applyFont="1" applyBorder="1"/>
    <xf numFmtId="3" fontId="37" fillId="2" borderId="37" xfId="1" applyNumberFormat="1" applyFont="1" applyBorder="1" applyAlignment="1">
      <alignment horizontal="right" vertical="center"/>
    </xf>
    <xf numFmtId="3" fontId="37" fillId="2" borderId="116" xfId="1" applyNumberFormat="1" applyFont="1" applyBorder="1" applyAlignment="1">
      <alignment horizontal="right" vertical="center"/>
    </xf>
    <xf numFmtId="3" fontId="37" fillId="2" borderId="118" xfId="1" applyNumberFormat="1" applyFont="1" applyBorder="1" applyAlignment="1">
      <alignment horizontal="right" vertical="center"/>
    </xf>
    <xf numFmtId="3" fontId="37" fillId="2" borderId="139" xfId="1" applyNumberFormat="1" applyFont="1" applyBorder="1" applyAlignment="1">
      <alignment horizontal="right" vertical="center"/>
    </xf>
    <xf numFmtId="3" fontId="37" fillId="2" borderId="31" xfId="1" applyNumberFormat="1" applyFont="1" applyBorder="1" applyAlignment="1">
      <alignment horizontal="right" vertical="center"/>
    </xf>
    <xf numFmtId="3" fontId="37" fillId="2" borderId="71" xfId="1" applyNumberFormat="1" applyFont="1" applyBorder="1" applyAlignment="1">
      <alignment horizontal="right" vertical="center"/>
    </xf>
    <xf numFmtId="3" fontId="37" fillId="2" borderId="94" xfId="1" applyNumberFormat="1" applyFont="1" applyBorder="1" applyAlignment="1">
      <alignment horizontal="right" vertical="center"/>
    </xf>
    <xf numFmtId="3" fontId="37" fillId="2" borderId="12" xfId="1" applyNumberFormat="1" applyFont="1" applyBorder="1" applyAlignment="1">
      <alignment horizontal="right" vertical="center"/>
    </xf>
    <xf numFmtId="3" fontId="37" fillId="2" borderId="35" xfId="1" applyNumberFormat="1" applyFont="1" applyBorder="1" applyAlignment="1">
      <alignment horizontal="right" vertical="center"/>
    </xf>
    <xf numFmtId="3" fontId="37" fillId="2" borderId="69" xfId="1" applyNumberFormat="1" applyFont="1" applyBorder="1" applyAlignment="1">
      <alignment horizontal="right" vertical="center"/>
    </xf>
    <xf numFmtId="3" fontId="37" fillId="2" borderId="38" xfId="1" applyNumberFormat="1" applyFont="1" applyBorder="1" applyAlignment="1">
      <alignment horizontal="right" vertical="center"/>
    </xf>
    <xf numFmtId="4" fontId="37" fillId="2" borderId="31" xfId="1" applyNumberFormat="1" applyFont="1" applyBorder="1" applyAlignment="1">
      <alignment horizontal="left" vertical="center" indent="2"/>
    </xf>
    <xf numFmtId="3" fontId="37" fillId="10" borderId="31" xfId="1" applyNumberFormat="1" applyFont="1" applyFill="1" applyBorder="1" applyAlignment="1" applyProtection="1">
      <alignment horizontal="right" vertical="center"/>
      <protection locked="0"/>
    </xf>
    <xf numFmtId="3" fontId="37" fillId="10" borderId="35" xfId="1" applyNumberFormat="1" applyFont="1" applyFill="1" applyBorder="1" applyAlignment="1" applyProtection="1">
      <alignment horizontal="right" vertical="center"/>
      <protection locked="0"/>
    </xf>
    <xf numFmtId="3" fontId="37" fillId="10" borderId="94" xfId="1" applyNumberFormat="1" applyFont="1" applyFill="1" applyBorder="1" applyAlignment="1" applyProtection="1">
      <alignment horizontal="right" vertical="center"/>
      <protection locked="0"/>
    </xf>
    <xf numFmtId="3" fontId="44" fillId="2" borderId="35" xfId="1" applyNumberFormat="1" applyFont="1" applyBorder="1" applyAlignment="1">
      <alignment horizontal="right" vertical="center"/>
    </xf>
    <xf numFmtId="3" fontId="31" fillId="0" borderId="35" xfId="0" applyNumberFormat="1" applyFont="1" applyBorder="1" applyAlignment="1">
      <alignment horizontal="right" vertical="center"/>
    </xf>
    <xf numFmtId="3" fontId="40" fillId="0" borderId="69" xfId="6" applyNumberFormat="1" applyFont="1" applyFill="1" applyBorder="1" applyAlignment="1">
      <alignment horizontal="right" vertical="center"/>
    </xf>
    <xf numFmtId="3" fontId="37" fillId="2" borderId="97" xfId="1" applyNumberFormat="1" applyFont="1" applyBorder="1" applyAlignment="1">
      <alignment horizontal="right" vertical="center"/>
    </xf>
    <xf numFmtId="3" fontId="40" fillId="0" borderId="136" xfId="6" applyNumberFormat="1" applyFont="1" applyFill="1" applyBorder="1" applyAlignment="1">
      <alignment horizontal="right" vertical="center"/>
    </xf>
    <xf numFmtId="3" fontId="37" fillId="10" borderId="97" xfId="1" applyNumberFormat="1" applyFont="1" applyFill="1" applyBorder="1" applyAlignment="1" applyProtection="1">
      <alignment horizontal="right" vertical="center"/>
      <protection locked="0"/>
    </xf>
    <xf numFmtId="3" fontId="45" fillId="2" borderId="35" xfId="1" applyNumberFormat="1" applyFont="1" applyBorder="1" applyAlignment="1">
      <alignment horizontal="right" vertical="center"/>
    </xf>
    <xf numFmtId="3" fontId="37" fillId="10" borderId="104" xfId="1" applyNumberFormat="1" applyFont="1" applyFill="1" applyBorder="1" applyAlignment="1" applyProtection="1">
      <alignment horizontal="right" vertical="center"/>
      <protection locked="0"/>
    </xf>
    <xf numFmtId="3" fontId="37" fillId="10" borderId="36" xfId="1" applyNumberFormat="1" applyFont="1" applyFill="1" applyBorder="1" applyAlignment="1" applyProtection="1">
      <alignment horizontal="right" vertical="center"/>
      <protection locked="0"/>
    </xf>
    <xf numFmtId="3" fontId="40" fillId="5" borderId="70" xfId="6" applyNumberFormat="1" applyFont="1" applyBorder="1" applyAlignment="1">
      <alignment horizontal="right" vertical="center"/>
    </xf>
    <xf numFmtId="3" fontId="40" fillId="5" borderId="140" xfId="6" applyNumberFormat="1" applyFont="1" applyBorder="1" applyAlignment="1">
      <alignment horizontal="right" vertical="center"/>
    </xf>
    <xf numFmtId="3" fontId="40" fillId="5" borderId="141" xfId="6" applyNumberFormat="1" applyFont="1" applyBorder="1" applyAlignment="1">
      <alignment horizontal="right" vertical="center"/>
    </xf>
    <xf numFmtId="0" fontId="31" fillId="0" borderId="29" xfId="0" applyFont="1" applyBorder="1"/>
    <xf numFmtId="0" fontId="38" fillId="11" borderId="45" xfId="10" applyFont="1" applyFill="1" applyBorder="1">
      <alignment horizontal="left" vertical="top" indent="1"/>
    </xf>
    <xf numFmtId="3" fontId="38" fillId="9" borderId="82" xfId="6" applyNumberFormat="1" applyFont="1" applyFill="1" applyBorder="1" applyAlignment="1">
      <alignment horizontal="right" vertical="center"/>
    </xf>
    <xf numFmtId="3" fontId="38" fillId="9" borderId="142" xfId="6" applyNumberFormat="1" applyFont="1" applyFill="1" applyBorder="1" applyAlignment="1">
      <alignment horizontal="right" vertical="center"/>
    </xf>
    <xf numFmtId="3" fontId="38" fillId="9" borderId="55" xfId="6" applyNumberFormat="1" applyFont="1" applyFill="1" applyBorder="1" applyAlignment="1">
      <alignment horizontal="right" vertical="center"/>
    </xf>
    <xf numFmtId="0" fontId="38" fillId="11" borderId="47" xfId="10" applyFont="1" applyFill="1" applyBorder="1">
      <alignment horizontal="left" vertical="top" indent="1"/>
    </xf>
    <xf numFmtId="3" fontId="38" fillId="9" borderId="45" xfId="6" applyNumberFormat="1" applyFont="1" applyFill="1" applyBorder="1" applyAlignment="1">
      <alignment horizontal="right" vertical="center"/>
    </xf>
    <xf numFmtId="4" fontId="46" fillId="2" borderId="0" xfId="0" applyNumberFormat="1" applyFont="1" applyFill="1"/>
    <xf numFmtId="165" fontId="6" fillId="9" borderId="1" xfId="5" applyFill="1" applyBorder="1">
      <alignment horizontal="left" vertical="center" indent="1"/>
    </xf>
    <xf numFmtId="165" fontId="6" fillId="9" borderId="6" xfId="5" applyFill="1" applyBorder="1" applyAlignment="1">
      <alignment horizontal="center" vertical="top"/>
    </xf>
    <xf numFmtId="1" fontId="6" fillId="9" borderId="6" xfId="5" applyNumberFormat="1" applyFill="1" applyBorder="1" applyAlignment="1">
      <alignment horizontal="center" vertical="top"/>
    </xf>
    <xf numFmtId="3" fontId="6" fillId="9" borderId="6" xfId="5" applyNumberFormat="1" applyFill="1" applyBorder="1" applyAlignment="1">
      <alignment horizontal="centerContinuous" vertical="top"/>
    </xf>
    <xf numFmtId="37" fontId="24" fillId="9" borderId="6" xfId="15" applyNumberFormat="1" applyFont="1" applyFill="1" applyBorder="1" applyAlignment="1" applyProtection="1">
      <alignment horizontal="center" vertical="center"/>
    </xf>
    <xf numFmtId="3" fontId="6" fillId="9" borderId="57" xfId="5" applyNumberFormat="1" applyFill="1" applyBorder="1" applyAlignment="1">
      <alignment horizontal="centerContinuous" vertical="top"/>
    </xf>
    <xf numFmtId="165" fontId="6" fillId="9" borderId="1" xfId="5" applyFill="1" applyBorder="1" applyAlignment="1">
      <alignment horizontal="left" vertical="center" indent="2"/>
    </xf>
    <xf numFmtId="3" fontId="6" fillId="9" borderId="6" xfId="5" applyNumberFormat="1" applyFill="1" applyBorder="1" applyAlignment="1">
      <alignment horizontal="center" vertical="center"/>
    </xf>
    <xf numFmtId="9" fontId="6" fillId="9" borderId="6" xfId="5" applyNumberFormat="1" applyFill="1" applyBorder="1" applyAlignment="1">
      <alignment horizontal="center" vertical="center"/>
    </xf>
    <xf numFmtId="1" fontId="6" fillId="9" borderId="6" xfId="5" applyNumberFormat="1" applyFill="1" applyBorder="1" applyAlignment="1">
      <alignment horizontal="center" vertical="center"/>
    </xf>
    <xf numFmtId="3" fontId="6" fillId="9" borderId="57" xfId="5" applyNumberFormat="1" applyFill="1" applyBorder="1" applyAlignment="1">
      <alignment horizontal="center" vertical="center"/>
    </xf>
    <xf numFmtId="10" fontId="6" fillId="9" borderId="6" xfId="5" applyNumberFormat="1" applyFill="1" applyBorder="1" applyAlignment="1">
      <alignment horizontal="center" vertical="center"/>
    </xf>
    <xf numFmtId="1" fontId="6" fillId="9" borderId="57" xfId="5" applyNumberFormat="1" applyFill="1" applyBorder="1" applyAlignment="1">
      <alignment horizontal="center" vertical="top"/>
    </xf>
    <xf numFmtId="0" fontId="16" fillId="10" borderId="22" xfId="12" applyFont="1" applyFill="1" applyBorder="1" applyProtection="1">
      <alignment horizontal="left" vertical="center" indent="1"/>
      <protection locked="0"/>
    </xf>
    <xf numFmtId="3" fontId="4" fillId="10" borderId="22" xfId="0" applyNumberFormat="1" applyFont="1" applyFill="1" applyBorder="1" applyAlignment="1" applyProtection="1">
      <alignment horizontal="right"/>
      <protection locked="0"/>
    </xf>
    <xf numFmtId="1" fontId="4" fillId="10" borderId="22" xfId="0" applyNumberFormat="1" applyFont="1" applyFill="1" applyBorder="1" applyAlignment="1" applyProtection="1">
      <alignment horizontal="center"/>
      <protection locked="0"/>
    </xf>
    <xf numFmtId="10" fontId="4" fillId="10" borderId="22" xfId="0" applyNumberFormat="1" applyFont="1" applyFill="1" applyBorder="1" applyAlignment="1" applyProtection="1">
      <alignment horizontal="center"/>
      <protection locked="0"/>
    </xf>
    <xf numFmtId="164" fontId="16" fillId="12" borderId="22" xfId="10" applyNumberFormat="1" applyFont="1" applyFill="1" applyBorder="1" applyProtection="1">
      <alignment horizontal="left" vertical="top" indent="1"/>
      <protection locked="0"/>
    </xf>
    <xf numFmtId="171" fontId="4" fillId="10" borderId="22" xfId="0" applyNumberFormat="1" applyFont="1" applyFill="1" applyBorder="1" applyAlignment="1" applyProtection="1">
      <alignment horizontal="center"/>
      <protection locked="0"/>
    </xf>
    <xf numFmtId="164" fontId="4" fillId="10" borderId="22" xfId="20" applyFill="1" applyBorder="1" applyProtection="1">
      <alignment horizontal="left" vertical="center" indent="2"/>
      <protection locked="0"/>
    </xf>
    <xf numFmtId="164" fontId="4" fillId="10" borderId="22" xfId="20" applyFill="1" applyBorder="1" applyAlignment="1" applyProtection="1">
      <alignment horizontal="left" vertical="center" indent="3"/>
      <protection locked="0"/>
    </xf>
    <xf numFmtId="3" fontId="4" fillId="10" borderId="22" xfId="20" applyNumberFormat="1" applyFill="1" applyBorder="1" applyAlignment="1" applyProtection="1">
      <alignment horizontal="right" vertical="center"/>
      <protection locked="0"/>
    </xf>
    <xf numFmtId="1" fontId="4" fillId="10" borderId="22" xfId="20" applyNumberFormat="1" applyFill="1" applyBorder="1" applyAlignment="1" applyProtection="1">
      <alignment horizontal="center" vertical="center"/>
      <protection locked="0"/>
    </xf>
    <xf numFmtId="171" fontId="4" fillId="10" borderId="22" xfId="20" applyNumberFormat="1" applyFill="1" applyBorder="1" applyAlignment="1" applyProtection="1">
      <alignment horizontal="center" vertical="center"/>
      <protection locked="0"/>
    </xf>
    <xf numFmtId="165" fontId="16" fillId="10" borderId="22" xfId="6" applyFont="1" applyFill="1" applyBorder="1" applyProtection="1">
      <alignment horizontal="left" vertical="center" indent="1"/>
      <protection locked="0"/>
    </xf>
    <xf numFmtId="3" fontId="16" fillId="12" borderId="22" xfId="10" applyNumberFormat="1" applyFont="1" applyFill="1" applyBorder="1" applyAlignment="1" applyProtection="1">
      <alignment horizontal="right" vertical="top"/>
      <protection locked="0"/>
    </xf>
    <xf numFmtId="1" fontId="16" fillId="12" borderId="22" xfId="10" applyNumberFormat="1" applyFont="1" applyFill="1" applyBorder="1" applyAlignment="1" applyProtection="1">
      <alignment horizontal="center" vertical="top"/>
      <protection locked="0"/>
    </xf>
    <xf numFmtId="171" fontId="16" fillId="12" borderId="22" xfId="10" applyNumberFormat="1" applyFont="1" applyFill="1" applyBorder="1" applyAlignment="1" applyProtection="1">
      <alignment horizontal="center" vertical="top"/>
      <protection locked="0"/>
    </xf>
    <xf numFmtId="164" fontId="4" fillId="10" borderId="66" xfId="20" applyFill="1" applyBorder="1" applyProtection="1">
      <alignment horizontal="left" vertical="center" indent="2"/>
      <protection locked="0"/>
    </xf>
    <xf numFmtId="3" fontId="4" fillId="10" borderId="66" xfId="20" applyNumberFormat="1" applyFill="1" applyBorder="1" applyAlignment="1" applyProtection="1">
      <alignment horizontal="right" vertical="center"/>
      <protection locked="0"/>
    </xf>
    <xf numFmtId="1" fontId="4" fillId="10" borderId="66" xfId="20" applyNumberFormat="1" applyFill="1" applyBorder="1" applyAlignment="1" applyProtection="1">
      <alignment horizontal="center" vertical="center"/>
      <protection locked="0"/>
    </xf>
    <xf numFmtId="171" fontId="4" fillId="10" borderId="66" xfId="20" applyNumberFormat="1" applyFill="1" applyBorder="1" applyAlignment="1" applyProtection="1">
      <alignment horizontal="center" vertical="center"/>
      <protection locked="0"/>
    </xf>
    <xf numFmtId="3" fontId="4" fillId="10" borderId="22" xfId="0" applyNumberFormat="1" applyFont="1" applyFill="1" applyBorder="1" applyAlignment="1" applyProtection="1">
      <alignment horizontal="center"/>
      <protection locked="0"/>
    </xf>
    <xf numFmtId="3" fontId="4" fillId="10" borderId="22" xfId="20" applyNumberFormat="1" applyFill="1" applyBorder="1" applyAlignment="1" applyProtection="1">
      <alignment horizontal="center" vertical="center"/>
      <protection locked="0"/>
    </xf>
    <xf numFmtId="10" fontId="4" fillId="10" borderId="22" xfId="20" applyNumberFormat="1" applyFill="1" applyBorder="1" applyAlignment="1" applyProtection="1">
      <alignment horizontal="center" vertical="center"/>
      <protection locked="0"/>
    </xf>
    <xf numFmtId="3" fontId="16" fillId="12" borderId="22" xfId="10" applyNumberFormat="1" applyFont="1" applyFill="1" applyBorder="1" applyAlignment="1" applyProtection="1">
      <alignment horizontal="center" vertical="top"/>
      <protection locked="0"/>
    </xf>
    <xf numFmtId="10" fontId="16" fillId="12" borderId="22" xfId="10" applyNumberFormat="1" applyFont="1" applyFill="1" applyBorder="1" applyAlignment="1" applyProtection="1">
      <alignment horizontal="center" vertical="top"/>
      <protection locked="0"/>
    </xf>
    <xf numFmtId="3" fontId="4" fillId="10" borderId="66" xfId="20" applyNumberFormat="1" applyFill="1" applyBorder="1" applyAlignment="1" applyProtection="1">
      <alignment horizontal="center" vertical="center"/>
      <protection locked="0"/>
    </xf>
    <xf numFmtId="10" fontId="4" fillId="10" borderId="66" xfId="20" applyNumberFormat="1" applyFill="1" applyBorder="1" applyAlignment="1" applyProtection="1">
      <alignment horizontal="center" vertical="center"/>
      <protection locked="0"/>
    </xf>
    <xf numFmtId="0" fontId="8" fillId="10" borderId="0" xfId="17" applyFill="1"/>
    <xf numFmtId="0" fontId="47" fillId="2" borderId="0" xfId="17" applyFont="1" applyFill="1"/>
    <xf numFmtId="0" fontId="48" fillId="2" borderId="0" xfId="17" applyFont="1" applyFill="1" applyAlignment="1">
      <alignment horizontal="left" indent="1"/>
    </xf>
    <xf numFmtId="0" fontId="48" fillId="2" borderId="0" xfId="17" applyFont="1" applyFill="1"/>
    <xf numFmtId="0" fontId="40" fillId="6" borderId="9" xfId="11" applyFont="1" applyBorder="1">
      <alignment horizontal="left" vertical="top" indent="1"/>
    </xf>
    <xf numFmtId="0" fontId="40" fillId="6" borderId="10" xfId="11" applyFont="1" applyBorder="1">
      <alignment horizontal="left" vertical="top" indent="1"/>
    </xf>
    <xf numFmtId="0" fontId="49" fillId="9" borderId="41" xfId="17" applyFont="1" applyFill="1" applyBorder="1"/>
    <xf numFmtId="0" fontId="50" fillId="9" borderId="42" xfId="17" applyFont="1" applyFill="1" applyBorder="1"/>
    <xf numFmtId="37" fontId="38" fillId="9" borderId="43" xfId="9" applyFont="1" applyFill="1" applyBorder="1">
      <alignment horizontal="left" vertical="center" indent="1"/>
    </xf>
    <xf numFmtId="0" fontId="51" fillId="2" borderId="2" xfId="17" applyFont="1" applyFill="1" applyBorder="1" applyAlignment="1">
      <alignment horizontal="left"/>
    </xf>
    <xf numFmtId="0" fontId="31" fillId="2" borderId="8" xfId="17" applyFont="1" applyFill="1" applyBorder="1"/>
    <xf numFmtId="3" fontId="37" fillId="10" borderId="38" xfId="2" applyNumberFormat="1" applyFont="1" applyFill="1" applyBorder="1" applyProtection="1">
      <alignment vertical="center"/>
      <protection locked="0"/>
    </xf>
    <xf numFmtId="176" fontId="37" fillId="10" borderId="38" xfId="2" applyNumberFormat="1" applyFont="1" applyFill="1" applyBorder="1" applyProtection="1">
      <alignment vertical="center"/>
      <protection locked="0"/>
    </xf>
    <xf numFmtId="0" fontId="31" fillId="0" borderId="5" xfId="17" applyFont="1" applyBorder="1"/>
    <xf numFmtId="0" fontId="31" fillId="2" borderId="8" xfId="17" applyFont="1" applyFill="1" applyBorder="1" applyAlignment="1">
      <alignment vertical="top"/>
    </xf>
    <xf numFmtId="0" fontId="40" fillId="2" borderId="2" xfId="12" applyFont="1" applyBorder="1">
      <alignment horizontal="left" vertical="center" indent="1"/>
    </xf>
    <xf numFmtId="0" fontId="40" fillId="6" borderId="11" xfId="11" applyFont="1" applyBorder="1">
      <alignment horizontal="left" vertical="top" indent="1"/>
    </xf>
    <xf numFmtId="0" fontId="40" fillId="6" borderId="2" xfId="11" applyFont="1" applyBorder="1">
      <alignment horizontal="left" vertical="top" indent="1"/>
    </xf>
    <xf numFmtId="3" fontId="37" fillId="2" borderId="8" xfId="2" applyNumberFormat="1" applyFont="1" applyBorder="1">
      <alignment vertical="center"/>
    </xf>
    <xf numFmtId="167" fontId="37" fillId="2" borderId="8" xfId="2" applyNumberFormat="1" applyFont="1" applyBorder="1">
      <alignment vertical="center"/>
    </xf>
    <xf numFmtId="37" fontId="40" fillId="6" borderId="11" xfId="11" applyNumberFormat="1" applyFont="1" applyBorder="1">
      <alignment horizontal="left" vertical="top" indent="1"/>
    </xf>
    <xf numFmtId="170" fontId="37" fillId="2" borderId="12" xfId="2" applyNumberFormat="1" applyFont="1" applyBorder="1">
      <alignment vertical="center"/>
    </xf>
    <xf numFmtId="37" fontId="37" fillId="2" borderId="20" xfId="21" applyFont="1" applyBorder="1">
      <alignment horizontal="left" vertical="center" indent="2"/>
    </xf>
    <xf numFmtId="172" fontId="37" fillId="10" borderId="12" xfId="2" applyNumberFormat="1" applyFont="1" applyFill="1" applyBorder="1" applyProtection="1">
      <alignment vertical="center"/>
      <protection locked="0"/>
    </xf>
    <xf numFmtId="37" fontId="37" fillId="2" borderId="2" xfId="21" applyFont="1" applyBorder="1">
      <alignment horizontal="left" vertical="center" indent="2"/>
    </xf>
    <xf numFmtId="37" fontId="37" fillId="2" borderId="34" xfId="21" applyFont="1" applyBorder="1">
      <alignment horizontal="left" vertical="center" indent="2"/>
    </xf>
    <xf numFmtId="37" fontId="40" fillId="2" borderId="13" xfId="7" applyFont="1" applyFill="1" applyBorder="1">
      <alignment horizontal="left" vertical="center" indent="1"/>
    </xf>
    <xf numFmtId="178" fontId="40" fillId="2" borderId="15" xfId="7" applyNumberFormat="1" applyFont="1" applyFill="1" applyBorder="1" applyAlignment="1">
      <alignment horizontal="right" vertical="center"/>
    </xf>
    <xf numFmtId="0" fontId="31" fillId="0" borderId="2" xfId="17" applyFont="1" applyBorder="1"/>
    <xf numFmtId="0" fontId="31" fillId="0" borderId="8" xfId="17" applyFont="1" applyBorder="1" applyAlignment="1">
      <alignment vertical="top"/>
    </xf>
    <xf numFmtId="37" fontId="40" fillId="0" borderId="14" xfId="7" applyFont="1" applyFill="1" applyBorder="1">
      <alignment horizontal="left" vertical="center" indent="1"/>
    </xf>
    <xf numFmtId="9" fontId="40" fillId="2" borderId="15" xfId="7" applyNumberFormat="1" applyFont="1" applyFill="1" applyBorder="1" applyAlignment="1">
      <alignment horizontal="right" vertical="center"/>
    </xf>
    <xf numFmtId="167" fontId="37" fillId="2" borderId="12" xfId="2" applyNumberFormat="1" applyFont="1" applyBorder="1">
      <alignment vertical="center"/>
    </xf>
    <xf numFmtId="37" fontId="51" fillId="2" borderId="20" xfId="21" applyFont="1" applyBorder="1">
      <alignment horizontal="left" vertical="center" indent="2"/>
    </xf>
    <xf numFmtId="172" fontId="37" fillId="2" borderId="12" xfId="2" applyNumberFormat="1" applyFont="1" applyBorder="1">
      <alignment vertical="center"/>
    </xf>
    <xf numFmtId="37" fontId="37" fillId="2" borderId="32" xfId="21" applyFont="1" applyBorder="1">
      <alignment horizontal="left" vertical="center" indent="2"/>
    </xf>
    <xf numFmtId="37" fontId="37" fillId="2" borderId="10" xfId="21" applyFont="1" applyBorder="1">
      <alignment horizontal="left" vertical="center" indent="2"/>
    </xf>
    <xf numFmtId="172" fontId="37" fillId="2" borderId="8" xfId="2" applyNumberFormat="1" applyFont="1" applyBorder="1">
      <alignment vertical="center"/>
    </xf>
    <xf numFmtId="37" fontId="37" fillId="2" borderId="29" xfId="21" applyFont="1" applyBorder="1">
      <alignment horizontal="left" vertical="center" indent="2"/>
    </xf>
    <xf numFmtId="172" fontId="37" fillId="10" borderId="23" xfId="2" applyNumberFormat="1" applyFont="1" applyFill="1" applyBorder="1" applyProtection="1">
      <alignment vertical="center"/>
      <protection locked="0"/>
    </xf>
    <xf numFmtId="37" fontId="40" fillId="2" borderId="14" xfId="7" applyFont="1" applyFill="1" applyBorder="1">
      <alignment horizontal="left" vertical="center" indent="1"/>
    </xf>
    <xf numFmtId="172" fontId="31" fillId="2" borderId="8" xfId="17" applyNumberFormat="1" applyFont="1" applyFill="1" applyBorder="1"/>
    <xf numFmtId="37" fontId="37" fillId="2" borderId="9" xfId="21" applyFont="1" applyBorder="1">
      <alignment horizontal="left" vertical="center" indent="2"/>
    </xf>
    <xf numFmtId="172" fontId="37" fillId="2" borderId="23" xfId="2" applyNumberFormat="1" applyFont="1" applyBorder="1">
      <alignment vertical="center"/>
    </xf>
    <xf numFmtId="174" fontId="40" fillId="2" borderId="65" xfId="7" applyNumberFormat="1" applyFont="1" applyFill="1" applyBorder="1" applyAlignment="1">
      <alignment horizontal="right" vertical="center"/>
    </xf>
    <xf numFmtId="37" fontId="38" fillId="9" borderId="45" xfId="9" applyFont="1" applyFill="1" applyBorder="1">
      <alignment horizontal="left" vertical="center" indent="1"/>
    </xf>
    <xf numFmtId="178" fontId="38" fillId="9" borderId="55" xfId="9" applyNumberFormat="1" applyFont="1" applyFill="1" applyBorder="1" applyAlignment="1">
      <alignment horizontal="right" vertical="center"/>
    </xf>
    <xf numFmtId="37" fontId="38" fillId="0" borderId="2" xfId="9" applyFont="1" applyFill="1" applyBorder="1">
      <alignment horizontal="left" vertical="center" indent="1"/>
    </xf>
    <xf numFmtId="172" fontId="38" fillId="0" borderId="46" xfId="9" applyNumberFormat="1" applyFont="1" applyFill="1" applyBorder="1" applyAlignment="1">
      <alignment horizontal="right" vertical="center"/>
    </xf>
    <xf numFmtId="37" fontId="38" fillId="9" borderId="64" xfId="9" applyFont="1" applyFill="1" applyBorder="1">
      <alignment horizontal="left" vertical="center" indent="1"/>
    </xf>
    <xf numFmtId="0" fontId="31" fillId="2" borderId="0" xfId="17" applyFont="1" applyFill="1"/>
    <xf numFmtId="0" fontId="52" fillId="2" borderId="0" xfId="15" applyFont="1" applyFill="1" applyAlignment="1" applyProtection="1">
      <alignment horizontal="center"/>
    </xf>
    <xf numFmtId="0" fontId="31" fillId="5" borderId="2" xfId="0" applyFont="1" applyFill="1" applyBorder="1"/>
    <xf numFmtId="0" fontId="54" fillId="0" borderId="22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74" fontId="31" fillId="0" borderId="22" xfId="0" applyNumberFormat="1" applyFont="1" applyBorder="1" applyAlignment="1">
      <alignment vertical="center"/>
    </xf>
    <xf numFmtId="173" fontId="31" fillId="0" borderId="22" xfId="0" applyNumberFormat="1" applyFont="1" applyBorder="1" applyAlignment="1">
      <alignment vertical="center"/>
    </xf>
    <xf numFmtId="0" fontId="31" fillId="0" borderId="41" xfId="0" applyFont="1" applyBorder="1" applyAlignment="1">
      <alignment horizontal="center" vertical="center" wrapText="1"/>
    </xf>
    <xf numFmtId="174" fontId="31" fillId="0" borderId="66" xfId="0" applyNumberFormat="1" applyFont="1" applyBorder="1" applyAlignment="1">
      <alignment vertical="center"/>
    </xf>
    <xf numFmtId="173" fontId="31" fillId="0" borderId="66" xfId="0" applyNumberFormat="1" applyFont="1" applyBorder="1" applyAlignment="1">
      <alignment vertical="center"/>
    </xf>
    <xf numFmtId="0" fontId="31" fillId="0" borderId="45" xfId="0" applyFont="1" applyBorder="1"/>
    <xf numFmtId="174" fontId="31" fillId="0" borderId="47" xfId="0" applyNumberFormat="1" applyFont="1" applyBorder="1" applyAlignment="1">
      <alignment vertical="center"/>
    </xf>
    <xf numFmtId="173" fontId="31" fillId="0" borderId="47" xfId="0" applyNumberFormat="1" applyFont="1" applyBorder="1" applyAlignment="1">
      <alignment vertical="center"/>
    </xf>
    <xf numFmtId="0" fontId="31" fillId="0" borderId="43" xfId="0" applyFont="1" applyBorder="1" applyAlignment="1">
      <alignment horizontal="center" vertical="center" wrapText="1"/>
    </xf>
    <xf numFmtId="174" fontId="31" fillId="0" borderId="67" xfId="0" applyNumberFormat="1" applyFont="1" applyBorder="1" applyAlignment="1">
      <alignment vertical="center"/>
    </xf>
    <xf numFmtId="173" fontId="31" fillId="0" borderId="67" xfId="0" applyNumberFormat="1" applyFont="1" applyBorder="1" applyAlignment="1">
      <alignment vertical="center"/>
    </xf>
    <xf numFmtId="0" fontId="31" fillId="9" borderId="41" xfId="0" applyFont="1" applyFill="1" applyBorder="1"/>
    <xf numFmtId="0" fontId="31" fillId="9" borderId="7" xfId="0" applyFont="1" applyFill="1" applyBorder="1"/>
    <xf numFmtId="0" fontId="31" fillId="9" borderId="42" xfId="0" applyFont="1" applyFill="1" applyBorder="1"/>
    <xf numFmtId="0" fontId="53" fillId="9" borderId="2" xfId="0" applyFont="1" applyFill="1" applyBorder="1" applyAlignment="1">
      <alignment horizontal="centerContinuous" vertical="center"/>
    </xf>
    <xf numFmtId="0" fontId="31" fillId="9" borderId="0" xfId="0" applyFont="1" applyFill="1" applyAlignment="1">
      <alignment horizontal="centerContinuous" vertical="center"/>
    </xf>
    <xf numFmtId="0" fontId="31" fillId="9" borderId="46" xfId="0" applyFont="1" applyFill="1" applyBorder="1" applyAlignment="1">
      <alignment horizontal="centerContinuous" vertical="center"/>
    </xf>
    <xf numFmtId="0" fontId="31" fillId="9" borderId="43" xfId="0" applyFont="1" applyFill="1" applyBorder="1"/>
    <xf numFmtId="0" fontId="31" fillId="9" borderId="44" xfId="0" applyFont="1" applyFill="1" applyBorder="1"/>
    <xf numFmtId="166" fontId="39" fillId="9" borderId="46" xfId="15" applyNumberFormat="1" applyFont="1" applyFill="1" applyBorder="1" applyAlignment="1" applyProtection="1">
      <alignment horizontal="centerContinuous" vertical="center"/>
    </xf>
    <xf numFmtId="0" fontId="31" fillId="0" borderId="0" xfId="0" applyFont="1"/>
    <xf numFmtId="0" fontId="31" fillId="2" borderId="72" xfId="0" applyFont="1" applyFill="1" applyBorder="1"/>
    <xf numFmtId="0" fontId="31" fillId="0" borderId="73" xfId="0" applyFont="1" applyBorder="1"/>
    <xf numFmtId="0" fontId="40" fillId="2" borderId="0" xfId="13" applyFont="1" applyFill="1" applyBorder="1" applyAlignment="1">
      <alignment horizontal="centerContinuous" vertical="center"/>
    </xf>
    <xf numFmtId="0" fontId="40" fillId="2" borderId="40" xfId="13" applyFont="1" applyFill="1" applyBorder="1" applyAlignment="1">
      <alignment horizontal="centerContinuous" vertical="center"/>
    </xf>
    <xf numFmtId="0" fontId="31" fillId="2" borderId="74" xfId="0" applyFont="1" applyFill="1" applyBorder="1"/>
    <xf numFmtId="0" fontId="31" fillId="0" borderId="75" xfId="0" applyFont="1" applyBorder="1"/>
    <xf numFmtId="168" fontId="40" fillId="6" borderId="13" xfId="10" applyNumberFormat="1" applyFont="1" applyBorder="1">
      <alignment horizontal="left" vertical="top" indent="1"/>
    </xf>
    <xf numFmtId="0" fontId="40" fillId="0" borderId="76" xfId="13" applyFont="1" applyBorder="1">
      <alignment horizontal="centerContinuous" vertical="top"/>
    </xf>
    <xf numFmtId="0" fontId="40" fillId="0" borderId="77" xfId="13" applyFont="1" applyBorder="1">
      <alignment horizontal="centerContinuous" vertical="top"/>
    </xf>
    <xf numFmtId="0" fontId="40" fillId="0" borderId="78" xfId="13" applyFont="1" applyBorder="1">
      <alignment horizontal="centerContinuous" vertical="top"/>
    </xf>
    <xf numFmtId="0" fontId="40" fillId="0" borderId="79" xfId="13" applyFont="1" applyBorder="1">
      <alignment horizontal="centerContinuous" vertical="top"/>
    </xf>
    <xf numFmtId="0" fontId="40" fillId="0" borderId="80" xfId="13" applyFont="1" applyBorder="1">
      <alignment horizontal="centerContinuous" vertical="top"/>
    </xf>
    <xf numFmtId="0" fontId="40" fillId="0" borderId="81" xfId="13" applyFont="1" applyBorder="1">
      <alignment horizontal="centerContinuous" vertical="top"/>
    </xf>
    <xf numFmtId="0" fontId="40" fillId="0" borderId="82" xfId="13" applyFont="1" applyBorder="1">
      <alignment horizontal="centerContinuous" vertical="top"/>
    </xf>
    <xf numFmtId="0" fontId="40" fillId="0" borderId="83" xfId="13" applyFont="1" applyBorder="1">
      <alignment horizontal="centerContinuous" vertical="top"/>
    </xf>
    <xf numFmtId="0" fontId="40" fillId="0" borderId="84" xfId="13" applyFont="1" applyBorder="1">
      <alignment horizontal="centerContinuous" vertical="top"/>
    </xf>
    <xf numFmtId="168" fontId="40" fillId="6" borderId="2" xfId="10" applyNumberFormat="1" applyFont="1" applyBorder="1">
      <alignment horizontal="left" vertical="top" indent="1"/>
    </xf>
    <xf numFmtId="0" fontId="40" fillId="0" borderId="153" xfId="13" applyFont="1" applyBorder="1" applyAlignment="1">
      <alignment horizontal="center" vertical="center"/>
    </xf>
    <xf numFmtId="0" fontId="40" fillId="0" borderId="155" xfId="13" applyFont="1" applyBorder="1" applyAlignment="1">
      <alignment horizontal="center" vertical="center"/>
    </xf>
    <xf numFmtId="0" fontId="40" fillId="0" borderId="149" xfId="13" applyFont="1" applyBorder="1" applyAlignment="1">
      <alignment horizontal="center" vertical="center"/>
    </xf>
    <xf numFmtId="0" fontId="40" fillId="0" borderId="157" xfId="13" applyFont="1" applyBorder="1" applyAlignment="1">
      <alignment horizontal="center" vertical="center"/>
    </xf>
    <xf numFmtId="0" fontId="40" fillId="0" borderId="151" xfId="13" applyFont="1" applyBorder="1" applyAlignment="1">
      <alignment horizontal="center" vertical="center"/>
    </xf>
    <xf numFmtId="0" fontId="40" fillId="0" borderId="161" xfId="13" applyFont="1" applyBorder="1" applyAlignment="1">
      <alignment horizontal="center" vertical="center"/>
    </xf>
    <xf numFmtId="0" fontId="40" fillId="0" borderId="159" xfId="13" applyFont="1" applyBorder="1" applyAlignment="1">
      <alignment horizontal="center" vertical="center"/>
    </xf>
    <xf numFmtId="168" fontId="40" fillId="6" borderId="43" xfId="10" applyNumberFormat="1" applyFont="1" applyBorder="1">
      <alignment horizontal="left" vertical="top" indent="1"/>
    </xf>
    <xf numFmtId="0" fontId="40" fillId="0" borderId="154" xfId="13" applyFont="1" applyBorder="1" applyAlignment="1">
      <alignment horizontal="center" vertical="center"/>
    </xf>
    <xf numFmtId="0" fontId="40" fillId="0" borderId="156" xfId="13" applyFont="1" applyBorder="1" applyAlignment="1">
      <alignment horizontal="center" vertical="center"/>
    </xf>
    <xf numFmtId="0" fontId="31" fillId="0" borderId="150" xfId="0" applyFont="1" applyBorder="1" applyAlignment="1">
      <alignment horizontal="center" vertical="center"/>
    </xf>
    <xf numFmtId="0" fontId="40" fillId="0" borderId="150" xfId="13" applyFont="1" applyBorder="1" applyAlignment="1">
      <alignment horizontal="center" vertical="center"/>
    </xf>
    <xf numFmtId="0" fontId="40" fillId="0" borderId="158" xfId="13" applyFont="1" applyBorder="1" applyAlignment="1">
      <alignment horizontal="center" vertical="center"/>
    </xf>
    <xf numFmtId="0" fontId="40" fillId="0" borderId="152" xfId="13" applyFont="1" applyBorder="1" applyAlignment="1">
      <alignment horizontal="center" vertical="center"/>
    </xf>
    <xf numFmtId="0" fontId="40" fillId="0" borderId="162" xfId="13" applyFont="1" applyBorder="1" applyAlignment="1">
      <alignment horizontal="center" vertical="center"/>
    </xf>
    <xf numFmtId="0" fontId="40" fillId="0" borderId="160" xfId="13" applyFont="1" applyBorder="1" applyAlignment="1">
      <alignment horizontal="center" vertical="center"/>
    </xf>
    <xf numFmtId="0" fontId="40" fillId="2" borderId="85" xfId="13" applyFont="1" applyFill="1" applyBorder="1" applyAlignment="1">
      <alignment horizontal="right" vertical="center"/>
    </xf>
    <xf numFmtId="0" fontId="40" fillId="2" borderId="86" xfId="13" applyFont="1" applyFill="1" applyBorder="1" applyAlignment="1">
      <alignment horizontal="right" vertical="center"/>
    </xf>
    <xf numFmtId="0" fontId="40" fillId="2" borderId="87" xfId="13" applyFont="1" applyFill="1" applyBorder="1" applyAlignment="1">
      <alignment horizontal="right" vertical="center"/>
    </xf>
    <xf numFmtId="0" fontId="40" fillId="2" borderId="40" xfId="13" applyFont="1" applyFill="1" applyBorder="1" applyAlignment="1">
      <alignment horizontal="right" vertical="center"/>
    </xf>
    <xf numFmtId="0" fontId="40" fillId="2" borderId="88" xfId="13" applyFont="1" applyFill="1" applyBorder="1" applyAlignment="1">
      <alignment horizontal="right" vertical="center"/>
    </xf>
    <xf numFmtId="0" fontId="40" fillId="2" borderId="89" xfId="13" applyFont="1" applyFill="1" applyBorder="1" applyAlignment="1">
      <alignment horizontal="right" vertical="center"/>
    </xf>
    <xf numFmtId="0" fontId="40" fillId="2" borderId="90" xfId="13" applyFont="1" applyFill="1" applyBorder="1" applyAlignment="1">
      <alignment horizontal="right" vertical="center"/>
    </xf>
    <xf numFmtId="0" fontId="40" fillId="2" borderId="91" xfId="13" applyFont="1" applyFill="1" applyBorder="1" applyAlignment="1">
      <alignment horizontal="right" vertical="center"/>
    </xf>
    <xf numFmtId="0" fontId="40" fillId="2" borderId="9" xfId="12" applyFont="1" applyBorder="1">
      <alignment horizontal="left" vertical="center" indent="1"/>
    </xf>
    <xf numFmtId="0" fontId="41" fillId="0" borderId="92" xfId="0" applyFont="1" applyBorder="1" applyAlignment="1">
      <alignment horizontal="right" vertical="center"/>
    </xf>
    <xf numFmtId="0" fontId="41" fillId="0" borderId="71" xfId="0" applyFont="1" applyBorder="1" applyAlignment="1">
      <alignment horizontal="right" vertical="center"/>
    </xf>
    <xf numFmtId="0" fontId="41" fillId="0" borderId="93" xfId="0" applyFont="1" applyBorder="1" applyAlignment="1">
      <alignment horizontal="right" vertical="center"/>
    </xf>
    <xf numFmtId="0" fontId="41" fillId="0" borderId="94" xfId="0" applyFont="1" applyBorder="1" applyAlignment="1">
      <alignment horizontal="right" vertical="center"/>
    </xf>
    <xf numFmtId="0" fontId="41" fillId="0" borderId="54" xfId="0" applyFont="1" applyBorder="1" applyAlignment="1">
      <alignment horizontal="right" vertical="center"/>
    </xf>
    <xf numFmtId="0" fontId="41" fillId="0" borderId="86" xfId="0" applyFont="1" applyBorder="1" applyAlignment="1">
      <alignment horizontal="right" vertical="center"/>
    </xf>
    <xf numFmtId="0" fontId="41" fillId="0" borderId="87" xfId="0" applyFont="1" applyBorder="1" applyAlignment="1">
      <alignment horizontal="right" vertical="center"/>
    </xf>
    <xf numFmtId="0" fontId="41" fillId="0" borderId="89" xfId="0" applyFont="1" applyBorder="1" applyAlignment="1">
      <alignment horizontal="right" vertical="center"/>
    </xf>
    <xf numFmtId="0" fontId="31" fillId="0" borderId="90" xfId="0" applyFont="1" applyBorder="1" applyAlignment="1">
      <alignment horizontal="right" vertical="center"/>
    </xf>
    <xf numFmtId="0" fontId="41" fillId="0" borderId="91" xfId="0" applyFont="1" applyBorder="1" applyAlignment="1">
      <alignment horizontal="right" vertical="center"/>
    </xf>
    <xf numFmtId="164" fontId="37" fillId="2" borderId="32" xfId="20" applyFont="1" applyBorder="1">
      <alignment horizontal="left" vertical="center" indent="2"/>
    </xf>
    <xf numFmtId="3" fontId="43" fillId="0" borderId="95" xfId="1" applyNumberFormat="1" applyFont="1" applyFill="1" applyBorder="1" applyAlignment="1" applyProtection="1">
      <alignment horizontal="right" vertical="center"/>
    </xf>
    <xf numFmtId="3" fontId="43" fillId="10" borderId="69" xfId="1" applyNumberFormat="1" applyFont="1" applyFill="1" applyBorder="1" applyAlignment="1" applyProtection="1">
      <alignment horizontal="right" vertical="center"/>
      <protection locked="0"/>
    </xf>
    <xf numFmtId="166" fontId="43" fillId="0" borderId="96" xfId="1" applyNumberFormat="1" applyFont="1" applyFill="1" applyBorder="1" applyAlignment="1" applyProtection="1">
      <alignment horizontal="right" vertical="center"/>
    </xf>
    <xf numFmtId="10" fontId="43" fillId="0" borderId="96" xfId="1" applyNumberFormat="1" applyFont="1" applyFill="1" applyBorder="1" applyAlignment="1" applyProtection="1">
      <alignment horizontal="right" vertical="center"/>
    </xf>
    <xf numFmtId="3" fontId="43" fillId="0" borderId="97" xfId="1" applyNumberFormat="1" applyFont="1" applyFill="1" applyBorder="1" applyAlignment="1" applyProtection="1">
      <alignment horizontal="right" vertical="center"/>
    </xf>
    <xf numFmtId="10" fontId="43" fillId="0" borderId="98" xfId="1" applyNumberFormat="1" applyFont="1" applyFill="1" applyBorder="1" applyAlignment="1" applyProtection="1">
      <alignment horizontal="right" vertical="center"/>
    </xf>
    <xf numFmtId="3" fontId="40" fillId="5" borderId="99" xfId="6" applyNumberFormat="1" applyFont="1" applyBorder="1" applyAlignment="1">
      <alignment horizontal="right" vertical="center"/>
    </xf>
    <xf numFmtId="3" fontId="40" fillId="5" borderId="100" xfId="6" applyNumberFormat="1" applyFont="1" applyBorder="1" applyAlignment="1">
      <alignment horizontal="right" vertical="center"/>
    </xf>
    <xf numFmtId="3" fontId="43" fillId="0" borderId="96" xfId="1" applyNumberFormat="1" applyFont="1" applyFill="1" applyBorder="1" applyAlignment="1" applyProtection="1">
      <alignment horizontal="right" vertical="center"/>
    </xf>
    <xf numFmtId="10" fontId="43" fillId="0" borderId="101" xfId="1" applyNumberFormat="1" applyFont="1" applyFill="1" applyBorder="1" applyAlignment="1" applyProtection="1">
      <alignment horizontal="right" vertical="center"/>
    </xf>
    <xf numFmtId="164" fontId="37" fillId="2" borderId="10" xfId="20" applyFont="1" applyBorder="1">
      <alignment horizontal="left" vertical="center" indent="2"/>
    </xf>
    <xf numFmtId="3" fontId="43" fillId="0" borderId="102" xfId="1" applyNumberFormat="1" applyFont="1" applyFill="1" applyBorder="1" applyAlignment="1" applyProtection="1">
      <alignment horizontal="right" vertical="center"/>
    </xf>
    <xf numFmtId="3" fontId="43" fillId="10" borderId="70" xfId="1" applyNumberFormat="1" applyFont="1" applyFill="1" applyBorder="1" applyAlignment="1" applyProtection="1">
      <alignment horizontal="right" vertical="center"/>
      <protection locked="0"/>
    </xf>
    <xf numFmtId="166" fontId="43" fillId="0" borderId="103" xfId="1" applyNumberFormat="1" applyFont="1" applyFill="1" applyBorder="1" applyAlignment="1" applyProtection="1">
      <alignment horizontal="right" vertical="center"/>
    </xf>
    <xf numFmtId="10" fontId="43" fillId="0" borderId="103" xfId="1" applyNumberFormat="1" applyFont="1" applyFill="1" applyBorder="1" applyAlignment="1" applyProtection="1">
      <alignment horizontal="right" vertical="center"/>
    </xf>
    <xf numFmtId="3" fontId="43" fillId="0" borderId="104" xfId="1" applyNumberFormat="1" applyFont="1" applyFill="1" applyBorder="1" applyAlignment="1" applyProtection="1">
      <alignment horizontal="right" vertical="center"/>
    </xf>
    <xf numFmtId="10" fontId="43" fillId="0" borderId="105" xfId="1" applyNumberFormat="1" applyFont="1" applyFill="1" applyBorder="1" applyAlignment="1" applyProtection="1">
      <alignment horizontal="right" vertical="center"/>
    </xf>
    <xf numFmtId="3" fontId="40" fillId="5" borderId="106" xfId="6" applyNumberFormat="1" applyFont="1" applyBorder="1" applyAlignment="1">
      <alignment horizontal="right" vertical="center"/>
    </xf>
    <xf numFmtId="3" fontId="40" fillId="5" borderId="107" xfId="6" applyNumberFormat="1" applyFont="1" applyBorder="1" applyAlignment="1">
      <alignment horizontal="right" vertical="center"/>
    </xf>
    <xf numFmtId="3" fontId="43" fillId="0" borderId="103" xfId="1" applyNumberFormat="1" applyFont="1" applyFill="1" applyBorder="1" applyAlignment="1" applyProtection="1">
      <alignment horizontal="right" vertical="center"/>
    </xf>
    <xf numFmtId="10" fontId="43" fillId="0" borderId="108" xfId="1" applyNumberFormat="1" applyFont="1" applyFill="1" applyBorder="1" applyAlignment="1" applyProtection="1">
      <alignment horizontal="right" vertical="center"/>
    </xf>
    <xf numFmtId="0" fontId="40" fillId="6" borderId="45" xfId="10" applyFont="1" applyBorder="1">
      <alignment horizontal="left" vertical="top" indent="1"/>
    </xf>
    <xf numFmtId="166" fontId="40" fillId="5" borderId="109" xfId="6" applyNumberFormat="1" applyFont="1" applyBorder="1" applyAlignment="1">
      <alignment horizontal="right" vertical="center"/>
    </xf>
    <xf numFmtId="166" fontId="40" fillId="5" borderId="110" xfId="6" applyNumberFormat="1" applyFont="1" applyBorder="1" applyAlignment="1">
      <alignment horizontal="right" vertical="center"/>
    </xf>
    <xf numFmtId="10" fontId="40" fillId="5" borderId="56" xfId="1" applyNumberFormat="1" applyFont="1" applyFill="1" applyBorder="1" applyAlignment="1" applyProtection="1">
      <alignment horizontal="right" vertical="center"/>
    </xf>
    <xf numFmtId="166" fontId="40" fillId="5" borderId="111" xfId="6" applyNumberFormat="1" applyFont="1" applyBorder="1" applyAlignment="1">
      <alignment horizontal="right" vertical="center"/>
    </xf>
    <xf numFmtId="3" fontId="40" fillId="5" borderId="112" xfId="6" applyNumberFormat="1" applyFont="1" applyBorder="1" applyAlignment="1">
      <alignment horizontal="right" vertical="center"/>
    </xf>
    <xf numFmtId="3" fontId="40" fillId="5" borderId="113" xfId="6" applyNumberFormat="1" applyFont="1" applyBorder="1" applyAlignment="1">
      <alignment horizontal="right" vertical="center"/>
    </xf>
    <xf numFmtId="10" fontId="40" fillId="5" borderId="114" xfId="1" applyNumberFormat="1" applyFont="1" applyFill="1" applyBorder="1" applyAlignment="1" applyProtection="1">
      <alignment horizontal="right" vertical="center"/>
    </xf>
    <xf numFmtId="0" fontId="31" fillId="0" borderId="33" xfId="0" applyFont="1" applyBorder="1"/>
    <xf numFmtId="4" fontId="37" fillId="2" borderId="115" xfId="1" applyNumberFormat="1" applyFont="1" applyBorder="1" applyAlignment="1" applyProtection="1">
      <alignment horizontal="right" vertical="center"/>
    </xf>
    <xf numFmtId="4" fontId="37" fillId="2" borderId="116" xfId="1" applyNumberFormat="1" applyFont="1" applyBorder="1" applyAlignment="1" applyProtection="1">
      <alignment horizontal="right" vertical="center"/>
    </xf>
    <xf numFmtId="4" fontId="37" fillId="2" borderId="117" xfId="1" applyNumberFormat="1" applyFont="1" applyBorder="1" applyAlignment="1" applyProtection="1">
      <alignment horizontal="right" vertical="center"/>
    </xf>
    <xf numFmtId="4" fontId="37" fillId="2" borderId="118" xfId="1" applyNumberFormat="1" applyFont="1" applyBorder="1" applyAlignment="1" applyProtection="1">
      <alignment horizontal="right" vertical="center"/>
    </xf>
    <xf numFmtId="3" fontId="37" fillId="2" borderId="118" xfId="1" applyNumberFormat="1" applyFont="1" applyBorder="1" applyAlignment="1" applyProtection="1">
      <alignment horizontal="right" vertical="center"/>
    </xf>
    <xf numFmtId="3" fontId="37" fillId="2" borderId="116" xfId="1" applyNumberFormat="1" applyFont="1" applyBorder="1" applyAlignment="1" applyProtection="1">
      <alignment horizontal="right" vertical="center"/>
    </xf>
    <xf numFmtId="3" fontId="37" fillId="2" borderId="117" xfId="1" applyNumberFormat="1" applyFont="1" applyBorder="1" applyAlignment="1" applyProtection="1">
      <alignment horizontal="right" vertical="center"/>
    </xf>
    <xf numFmtId="4" fontId="37" fillId="2" borderId="119" xfId="1" applyNumberFormat="1" applyFont="1" applyBorder="1" applyAlignment="1" applyProtection="1">
      <alignment horizontal="right" vertical="center"/>
    </xf>
    <xf numFmtId="4" fontId="37" fillId="2" borderId="120" xfId="1" applyNumberFormat="1" applyFont="1" applyBorder="1" applyAlignment="1" applyProtection="1">
      <alignment horizontal="right" vertical="center"/>
    </xf>
    <xf numFmtId="4" fontId="37" fillId="2" borderId="121" xfId="1" applyNumberFormat="1" applyFont="1" applyBorder="1" applyAlignment="1" applyProtection="1">
      <alignment horizontal="right" vertical="center"/>
    </xf>
    <xf numFmtId="4" fontId="37" fillId="2" borderId="122" xfId="1" applyNumberFormat="1" applyFont="1" applyBorder="1" applyAlignment="1" applyProtection="1">
      <alignment horizontal="right" vertical="center"/>
    </xf>
    <xf numFmtId="4" fontId="37" fillId="2" borderId="123" xfId="1" applyNumberFormat="1" applyFont="1" applyBorder="1" applyAlignment="1" applyProtection="1">
      <alignment horizontal="right" vertical="center"/>
    </xf>
    <xf numFmtId="4" fontId="37" fillId="2" borderId="92" xfId="1" applyNumberFormat="1" applyFont="1" applyBorder="1" applyAlignment="1" applyProtection="1">
      <alignment horizontal="right" vertical="center"/>
    </xf>
    <xf numFmtId="4" fontId="37" fillId="2" borderId="71" xfId="1" applyNumberFormat="1" applyFont="1" applyBorder="1" applyAlignment="1" applyProtection="1">
      <alignment horizontal="right" vertical="center"/>
    </xf>
    <xf numFmtId="4" fontId="37" fillId="2" borderId="93" xfId="1" applyNumberFormat="1" applyFont="1" applyBorder="1" applyAlignment="1" applyProtection="1">
      <alignment horizontal="right" vertical="center"/>
    </xf>
    <xf numFmtId="4" fontId="37" fillId="2" borderId="94" xfId="1" applyNumberFormat="1" applyFont="1" applyBorder="1" applyAlignment="1" applyProtection="1">
      <alignment horizontal="right" vertical="center"/>
    </xf>
    <xf numFmtId="3" fontId="37" fillId="2" borderId="94" xfId="1" applyNumberFormat="1" applyFont="1" applyBorder="1" applyAlignment="1" applyProtection="1">
      <alignment horizontal="right" vertical="center"/>
    </xf>
    <xf numFmtId="3" fontId="37" fillId="2" borderId="71" xfId="1" applyNumberFormat="1" applyFont="1" applyBorder="1" applyAlignment="1" applyProtection="1">
      <alignment horizontal="right" vertical="center"/>
    </xf>
    <xf numFmtId="3" fontId="37" fillId="2" borderId="93" xfId="1" applyNumberFormat="1" applyFont="1" applyBorder="1" applyAlignment="1" applyProtection="1">
      <alignment horizontal="right" vertical="center"/>
    </xf>
    <xf numFmtId="4" fontId="37" fillId="2" borderId="54" xfId="1" applyNumberFormat="1" applyFont="1" applyBorder="1" applyAlignment="1" applyProtection="1">
      <alignment horizontal="right" vertical="center"/>
    </xf>
    <xf numFmtId="4" fontId="37" fillId="2" borderId="124" xfId="1" applyNumberFormat="1" applyFont="1" applyBorder="1" applyAlignment="1" applyProtection="1">
      <alignment horizontal="right" vertical="center"/>
    </xf>
    <xf numFmtId="4" fontId="37" fillId="2" borderId="125" xfId="1" applyNumberFormat="1" applyFont="1" applyBorder="1" applyAlignment="1" applyProtection="1">
      <alignment horizontal="right" vertical="center"/>
    </xf>
    <xf numFmtId="4" fontId="37" fillId="2" borderId="126" xfId="1" applyNumberFormat="1" applyFont="1" applyBorder="1" applyAlignment="1" applyProtection="1">
      <alignment horizontal="right" vertical="center"/>
    </xf>
    <xf numFmtId="4" fontId="37" fillId="2" borderId="127" xfId="1" applyNumberFormat="1" applyFont="1" applyBorder="1" applyAlignment="1" applyProtection="1">
      <alignment horizontal="right" vertical="center"/>
    </xf>
    <xf numFmtId="4" fontId="37" fillId="2" borderId="128" xfId="1" applyNumberFormat="1" applyFont="1" applyBorder="1" applyAlignment="1" applyProtection="1">
      <alignment horizontal="right" vertical="center"/>
    </xf>
    <xf numFmtId="4" fontId="37" fillId="2" borderId="129" xfId="1" applyNumberFormat="1" applyFont="1" applyBorder="1" applyAlignment="1" applyProtection="1">
      <alignment horizontal="right" vertical="center"/>
    </xf>
    <xf numFmtId="4" fontId="37" fillId="2" borderId="50" xfId="1" applyNumberFormat="1" applyFont="1" applyBorder="1" applyAlignment="1" applyProtection="1">
      <alignment horizontal="left" vertical="center" indent="2"/>
    </xf>
    <xf numFmtId="3" fontId="37" fillId="0" borderId="92" xfId="1" applyNumberFormat="1" applyFont="1" applyFill="1" applyBorder="1" applyAlignment="1" applyProtection="1">
      <alignment horizontal="right" vertical="center"/>
    </xf>
    <xf numFmtId="3" fontId="37" fillId="10" borderId="71" xfId="1" applyNumberFormat="1" applyFont="1" applyFill="1" applyBorder="1" applyAlignment="1" applyProtection="1">
      <alignment horizontal="right" vertical="center"/>
      <protection locked="0"/>
    </xf>
    <xf numFmtId="3" fontId="37" fillId="0" borderId="93" xfId="1" applyNumberFormat="1" applyFont="1" applyFill="1" applyBorder="1" applyAlignment="1" applyProtection="1">
      <alignment horizontal="right" vertical="center"/>
    </xf>
    <xf numFmtId="3" fontId="37" fillId="0" borderId="94" xfId="1" applyNumberFormat="1" applyFont="1" applyFill="1" applyBorder="1" applyAlignment="1" applyProtection="1">
      <alignment horizontal="right" vertical="center"/>
    </xf>
    <xf numFmtId="3" fontId="37" fillId="0" borderId="95" xfId="1" applyNumberFormat="1" applyFont="1" applyFill="1" applyBorder="1" applyAlignment="1" applyProtection="1">
      <alignment horizontal="right" vertical="center"/>
    </xf>
    <xf numFmtId="3" fontId="37" fillId="10" borderId="69" xfId="1" applyNumberFormat="1" applyFont="1" applyFill="1" applyBorder="1" applyAlignment="1" applyProtection="1">
      <alignment horizontal="right" vertical="center"/>
      <protection locked="0"/>
    </xf>
    <xf numFmtId="3" fontId="37" fillId="0" borderId="96" xfId="1" applyNumberFormat="1" applyFont="1" applyFill="1" applyBorder="1" applyAlignment="1" applyProtection="1">
      <alignment horizontal="right" vertical="center"/>
    </xf>
    <xf numFmtId="3" fontId="37" fillId="0" borderId="97" xfId="1" applyNumberFormat="1" applyFont="1" applyFill="1" applyBorder="1" applyAlignment="1" applyProtection="1">
      <alignment horizontal="right" vertical="center"/>
    </xf>
    <xf numFmtId="3" fontId="37" fillId="0" borderId="69" xfId="1" applyNumberFormat="1" applyFont="1" applyFill="1" applyBorder="1" applyAlignment="1" applyProtection="1">
      <alignment horizontal="right" vertical="center"/>
    </xf>
    <xf numFmtId="4" fontId="37" fillId="0" borderId="96" xfId="1" applyNumberFormat="1" applyFont="1" applyFill="1" applyBorder="1" applyAlignment="1" applyProtection="1">
      <alignment horizontal="right" vertical="center"/>
    </xf>
    <xf numFmtId="4" fontId="37" fillId="0" borderId="130" xfId="1" applyNumberFormat="1" applyFont="1" applyFill="1" applyBorder="1" applyAlignment="1" applyProtection="1">
      <alignment horizontal="right" vertical="center"/>
    </xf>
    <xf numFmtId="4" fontId="37" fillId="0" borderId="98" xfId="1" applyNumberFormat="1" applyFont="1" applyFill="1" applyBorder="1" applyAlignment="1" applyProtection="1">
      <alignment horizontal="right" vertical="center"/>
    </xf>
    <xf numFmtId="3" fontId="40" fillId="0" borderId="99" xfId="6" applyNumberFormat="1" applyFont="1" applyFill="1" applyBorder="1" applyAlignment="1">
      <alignment horizontal="right" vertical="center"/>
    </xf>
    <xf numFmtId="3" fontId="40" fillId="0" borderId="100" xfId="6" applyNumberFormat="1" applyFont="1" applyFill="1" applyBorder="1" applyAlignment="1">
      <alignment horizontal="right" vertical="center"/>
    </xf>
    <xf numFmtId="4" fontId="37" fillId="0" borderId="101" xfId="1" applyNumberFormat="1" applyFont="1" applyFill="1" applyBorder="1" applyAlignment="1" applyProtection="1">
      <alignment horizontal="right" vertical="center"/>
    </xf>
    <xf numFmtId="3" fontId="37" fillId="0" borderId="102" xfId="1" applyNumberFormat="1" applyFont="1" applyFill="1" applyBorder="1" applyAlignment="1" applyProtection="1">
      <alignment horizontal="right" vertical="center"/>
    </xf>
    <xf numFmtId="3" fontId="37" fillId="0" borderId="103" xfId="1" applyNumberFormat="1" applyFont="1" applyFill="1" applyBorder="1" applyAlignment="1" applyProtection="1">
      <alignment horizontal="right" vertical="center"/>
    </xf>
    <xf numFmtId="3" fontId="37" fillId="0" borderId="104" xfId="1" applyNumberFormat="1" applyFont="1" applyFill="1" applyBorder="1" applyAlignment="1" applyProtection="1">
      <alignment horizontal="right" vertical="center"/>
    </xf>
    <xf numFmtId="3" fontId="40" fillId="5" borderId="131" xfId="6" applyNumberFormat="1" applyFont="1" applyBorder="1" applyAlignment="1">
      <alignment horizontal="right" vertical="center"/>
    </xf>
    <xf numFmtId="3" fontId="40" fillId="5" borderId="132" xfId="6" applyNumberFormat="1" applyFont="1" applyBorder="1" applyAlignment="1">
      <alignment horizontal="right" vertical="center"/>
    </xf>
    <xf numFmtId="3" fontId="37" fillId="10" borderId="70" xfId="1" applyNumberFormat="1" applyFont="1" applyFill="1" applyBorder="1" applyAlignment="1" applyProtection="1">
      <alignment horizontal="right" vertical="center"/>
      <protection locked="0"/>
    </xf>
    <xf numFmtId="3" fontId="40" fillId="5" borderId="133" xfId="6" applyNumberFormat="1" applyFont="1" applyBorder="1" applyAlignment="1">
      <alignment horizontal="right" vertical="center"/>
    </xf>
    <xf numFmtId="3" fontId="40" fillId="5" borderId="134" xfId="6" applyNumberFormat="1" applyFont="1" applyBorder="1" applyAlignment="1">
      <alignment horizontal="right" vertical="center"/>
    </xf>
    <xf numFmtId="4" fontId="40" fillId="5" borderId="109" xfId="6" applyNumberFormat="1" applyFont="1" applyBorder="1" applyAlignment="1">
      <alignment horizontal="right" vertical="center"/>
    </xf>
    <xf numFmtId="3" fontId="40" fillId="5" borderId="109" xfId="6" applyNumberFormat="1" applyFont="1" applyBorder="1" applyAlignment="1">
      <alignment horizontal="right" vertical="center"/>
    </xf>
    <xf numFmtId="166" fontId="40" fillId="9" borderId="56" xfId="6" applyNumberFormat="1" applyFont="1" applyFill="1" applyBorder="1" applyAlignment="1">
      <alignment horizontal="right" vertical="center"/>
    </xf>
    <xf numFmtId="10" fontId="40" fillId="5" borderId="56" xfId="6" applyNumberFormat="1" applyFont="1" applyBorder="1" applyAlignment="1">
      <alignment horizontal="right" vertical="center"/>
    </xf>
    <xf numFmtId="10" fontId="40" fillId="5" borderId="114" xfId="6" applyNumberFormat="1" applyFont="1" applyBorder="1" applyAlignment="1">
      <alignment horizontal="right" vertical="center"/>
    </xf>
    <xf numFmtId="0" fontId="31" fillId="0" borderId="135" xfId="0" applyFont="1" applyBorder="1"/>
    <xf numFmtId="4" fontId="37" fillId="2" borderId="135" xfId="1" applyNumberFormat="1" applyFont="1" applyBorder="1" applyAlignment="1" applyProtection="1">
      <alignment horizontal="right" vertical="center"/>
    </xf>
    <xf numFmtId="0" fontId="31" fillId="0" borderId="4" xfId="0" applyFont="1" applyBorder="1"/>
    <xf numFmtId="4" fontId="37" fillId="2" borderId="4" xfId="1" applyNumberFormat="1" applyFont="1" applyBorder="1" applyAlignment="1" applyProtection="1">
      <alignment horizontal="right" vertical="center"/>
    </xf>
    <xf numFmtId="4" fontId="51" fillId="2" borderId="4" xfId="1" applyNumberFormat="1" applyFont="1" applyBorder="1" applyAlignment="1" applyProtection="1">
      <alignment horizontal="center" vertical="center"/>
    </xf>
    <xf numFmtId="4" fontId="37" fillId="2" borderId="0" xfId="1" applyNumberFormat="1" applyFont="1" applyBorder="1" applyAlignment="1" applyProtection="1">
      <alignment horizontal="right" vertical="center"/>
    </xf>
    <xf numFmtId="3" fontId="51" fillId="0" borderId="143" xfId="6" applyNumberFormat="1" applyFont="1" applyFill="1" applyBorder="1" applyAlignment="1">
      <alignment horizontal="right" vertical="center"/>
    </xf>
    <xf numFmtId="166" fontId="51" fillId="0" borderId="82" xfId="6" applyNumberFormat="1" applyFont="1" applyFill="1" applyBorder="1" applyAlignment="1">
      <alignment horizontal="right" vertical="center"/>
    </xf>
    <xf numFmtId="3" fontId="51" fillId="5" borderId="117" xfId="6" applyNumberFormat="1" applyFont="1" applyBorder="1" applyAlignment="1">
      <alignment horizontal="right" vertical="center"/>
    </xf>
    <xf numFmtId="3" fontId="37" fillId="0" borderId="82" xfId="1" applyNumberFormat="1" applyFont="1" applyFill="1" applyBorder="1" applyAlignment="1">
      <alignment horizontal="right" vertical="center"/>
    </xf>
    <xf numFmtId="3" fontId="37" fillId="2" borderId="82" xfId="1" applyNumberFormat="1" applyFont="1" applyBorder="1" applyAlignment="1">
      <alignment horizontal="right" vertical="center"/>
    </xf>
    <xf numFmtId="166" fontId="37" fillId="0" borderId="82" xfId="1" applyNumberFormat="1" applyFont="1" applyFill="1" applyBorder="1" applyAlignment="1">
      <alignment horizontal="right" vertical="center"/>
    </xf>
    <xf numFmtId="3" fontId="37" fillId="5" borderId="87" xfId="1" applyNumberFormat="1" applyFont="1" applyFill="1" applyBorder="1" applyAlignment="1">
      <alignment horizontal="right" vertical="center"/>
    </xf>
    <xf numFmtId="3" fontId="51" fillId="5" borderId="87" xfId="6" applyNumberFormat="1" applyFont="1" applyBorder="1" applyAlignment="1">
      <alignment horizontal="right" vertical="center"/>
    </xf>
    <xf numFmtId="3" fontId="51" fillId="5" borderId="144" xfId="6" applyNumberFormat="1" applyFont="1" applyBorder="1" applyAlignment="1">
      <alignment horizontal="right" vertical="center"/>
    </xf>
    <xf numFmtId="10" fontId="31" fillId="2" borderId="0" xfId="0" applyNumberFormat="1" applyFont="1" applyFill="1"/>
    <xf numFmtId="0" fontId="46" fillId="0" borderId="0" xfId="0" applyFont="1"/>
    <xf numFmtId="3" fontId="31" fillId="0" borderId="0" xfId="0" applyNumberFormat="1" applyFont="1"/>
    <xf numFmtId="0" fontId="37" fillId="9" borderId="41" xfId="0" applyFont="1" applyFill="1" applyBorder="1"/>
    <xf numFmtId="0" fontId="31" fillId="2" borderId="21" xfId="0" applyFont="1" applyFill="1" applyBorder="1"/>
    <xf numFmtId="0" fontId="40" fillId="6" borderId="17" xfId="13" applyFont="1" applyFill="1" applyBorder="1">
      <alignment horizontal="centerContinuous" vertical="top"/>
    </xf>
    <xf numFmtId="0" fontId="40" fillId="6" borderId="28" xfId="13" applyFont="1" applyFill="1" applyBorder="1">
      <alignment horizontal="centerContinuous" vertical="top"/>
    </xf>
    <xf numFmtId="0" fontId="40" fillId="6" borderId="33" xfId="10" applyFont="1" applyBorder="1">
      <alignment horizontal="left" vertical="top" indent="1"/>
    </xf>
    <xf numFmtId="0" fontId="40" fillId="2" borderId="18" xfId="13" applyFont="1" applyFill="1" applyBorder="1">
      <alignment horizontal="centerContinuous" vertical="top"/>
    </xf>
    <xf numFmtId="0" fontId="40" fillId="2" borderId="19" xfId="13" applyFont="1" applyFill="1" applyBorder="1">
      <alignment horizontal="centerContinuous" vertical="top"/>
    </xf>
    <xf numFmtId="0" fontId="40" fillId="6" borderId="9" xfId="10" applyFont="1" applyBorder="1">
      <alignment horizontal="left" vertical="top" indent="1"/>
    </xf>
    <xf numFmtId="0" fontId="31" fillId="2" borderId="31" xfId="0" applyFont="1" applyFill="1" applyBorder="1"/>
    <xf numFmtId="0" fontId="31" fillId="2" borderId="12" xfId="0" applyFont="1" applyFill="1" applyBorder="1"/>
    <xf numFmtId="4" fontId="37" fillId="10" borderId="35" xfId="1" applyNumberFormat="1" applyFont="1" applyFill="1" applyBorder="1" applyProtection="1">
      <alignment vertical="center"/>
      <protection locked="0"/>
    </xf>
    <xf numFmtId="4" fontId="40" fillId="0" borderId="38" xfId="6" applyNumberFormat="1" applyFont="1" applyFill="1" applyBorder="1" applyAlignment="1">
      <alignment horizontal="right" vertical="center"/>
    </xf>
    <xf numFmtId="37" fontId="40" fillId="6" borderId="14" xfId="10" applyNumberFormat="1" applyFont="1" applyBorder="1">
      <alignment horizontal="left" vertical="top" indent="1"/>
    </xf>
    <xf numFmtId="4" fontId="40" fillId="2" borderId="60" xfId="6" applyNumberFormat="1" applyFont="1" applyFill="1" applyBorder="1" applyAlignment="1">
      <alignment horizontal="right" vertical="center"/>
    </xf>
    <xf numFmtId="4" fontId="40" fillId="2" borderId="39" xfId="6" applyNumberFormat="1" applyFont="1" applyFill="1" applyBorder="1" applyAlignment="1">
      <alignment horizontal="right" vertical="center"/>
    </xf>
    <xf numFmtId="4" fontId="40" fillId="2" borderId="15" xfId="6" applyNumberFormat="1" applyFont="1" applyFill="1" applyBorder="1" applyAlignment="1">
      <alignment horizontal="right" vertical="center"/>
    </xf>
    <xf numFmtId="165" fontId="40" fillId="2" borderId="2" xfId="6" applyFont="1" applyFill="1" applyBorder="1">
      <alignment horizontal="left" vertical="center" indent="1"/>
    </xf>
    <xf numFmtId="4" fontId="37" fillId="2" borderId="37" xfId="1" applyNumberFormat="1" applyFont="1" applyBorder="1">
      <alignment vertical="center"/>
    </xf>
    <xf numFmtId="4" fontId="37" fillId="2" borderId="21" xfId="1" applyNumberFormat="1" applyFont="1" applyBorder="1">
      <alignment vertical="center"/>
    </xf>
    <xf numFmtId="4" fontId="37" fillId="2" borderId="8" xfId="1" applyNumberFormat="1" applyFont="1" applyBorder="1">
      <alignment vertical="center"/>
    </xf>
    <xf numFmtId="4" fontId="43" fillId="2" borderId="31" xfId="1" applyNumberFormat="1" applyFont="1" applyBorder="1">
      <alignment vertical="center"/>
    </xf>
    <xf numFmtId="4" fontId="37" fillId="2" borderId="12" xfId="1" applyNumberFormat="1" applyFont="1" applyBorder="1">
      <alignment vertical="center"/>
    </xf>
    <xf numFmtId="164" fontId="37" fillId="2" borderId="2" xfId="20" applyFont="1" applyBorder="1">
      <alignment horizontal="left" vertical="center" indent="2"/>
    </xf>
    <xf numFmtId="4" fontId="43" fillId="10" borderId="31" xfId="1" applyNumberFormat="1" applyFont="1" applyFill="1" applyBorder="1" applyProtection="1">
      <alignment vertical="center"/>
      <protection locked="0"/>
    </xf>
    <xf numFmtId="4" fontId="43" fillId="10" borderId="35" xfId="1" applyNumberFormat="1" applyFont="1" applyFill="1" applyBorder="1" applyProtection="1">
      <alignment vertical="center"/>
      <protection locked="0"/>
    </xf>
    <xf numFmtId="4" fontId="43" fillId="10" borderId="36" xfId="1" applyNumberFormat="1" applyFont="1" applyFill="1" applyBorder="1" applyProtection="1">
      <alignment vertical="center"/>
      <protection locked="0"/>
    </xf>
    <xf numFmtId="164" fontId="37" fillId="2" borderId="34" xfId="20" applyFont="1" applyBorder="1">
      <alignment horizontal="left" vertical="center" indent="2"/>
    </xf>
    <xf numFmtId="4" fontId="40" fillId="2" borderId="39" xfId="6" applyNumberFormat="1" applyFont="1" applyFill="1" applyBorder="1" applyAlignment="1">
      <alignment vertical="center"/>
    </xf>
    <xf numFmtId="4" fontId="40" fillId="2" borderId="15" xfId="6" applyNumberFormat="1" applyFont="1" applyFill="1" applyBorder="1" applyAlignment="1">
      <alignment vertical="center"/>
    </xf>
    <xf numFmtId="37" fontId="40" fillId="6" borderId="33" xfId="10" applyNumberFormat="1" applyFont="1" applyBorder="1">
      <alignment horizontal="left" vertical="top" indent="1"/>
    </xf>
    <xf numFmtId="4" fontId="40" fillId="2" borderId="18" xfId="6" applyNumberFormat="1" applyFont="1" applyFill="1" applyBorder="1" applyAlignment="1">
      <alignment vertical="center"/>
    </xf>
    <xf numFmtId="4" fontId="40" fillId="2" borderId="19" xfId="6" applyNumberFormat="1" applyFont="1" applyFill="1" applyBorder="1" applyAlignment="1">
      <alignment vertical="center"/>
    </xf>
    <xf numFmtId="165" fontId="38" fillId="9" borderId="2" xfId="5" applyFont="1" applyFill="1" applyBorder="1">
      <alignment horizontal="left" vertical="center" indent="1"/>
    </xf>
    <xf numFmtId="4" fontId="38" fillId="9" borderId="0" xfId="6" applyNumberFormat="1" applyFont="1" applyFill="1" applyBorder="1" applyAlignment="1">
      <alignment vertical="center"/>
    </xf>
    <xf numFmtId="4" fontId="38" fillId="9" borderId="46" xfId="6" applyNumberFormat="1" applyFont="1" applyFill="1" applyBorder="1" applyAlignment="1">
      <alignment vertical="center"/>
    </xf>
    <xf numFmtId="165" fontId="38" fillId="0" borderId="2" xfId="5" applyFont="1" applyFill="1" applyBorder="1">
      <alignment horizontal="left" vertical="center" indent="1"/>
    </xf>
    <xf numFmtId="4" fontId="38" fillId="0" borderId="0" xfId="6" applyNumberFormat="1" applyFont="1" applyFill="1" applyBorder="1" applyAlignment="1">
      <alignment vertical="center"/>
    </xf>
    <xf numFmtId="4" fontId="38" fillId="0" borderId="46" xfId="6" applyNumberFormat="1" applyFont="1" applyFill="1" applyBorder="1" applyAlignment="1">
      <alignment vertical="center"/>
    </xf>
    <xf numFmtId="4" fontId="45" fillId="2" borderId="21" xfId="1" applyNumberFormat="1" applyFont="1" applyFill="1" applyBorder="1">
      <alignment vertical="center"/>
    </xf>
    <xf numFmtId="4" fontId="37" fillId="2" borderId="21" xfId="1" applyNumberFormat="1" applyFont="1" applyFill="1" applyBorder="1">
      <alignment vertical="center"/>
    </xf>
    <xf numFmtId="4" fontId="37" fillId="2" borderId="8" xfId="1" applyNumberFormat="1" applyFont="1" applyFill="1" applyBorder="1">
      <alignment vertical="center"/>
    </xf>
    <xf numFmtId="0" fontId="42" fillId="2" borderId="0" xfId="0" applyFont="1" applyFill="1"/>
    <xf numFmtId="0" fontId="40" fillId="2" borderId="1" xfId="12" applyFont="1" applyBorder="1">
      <alignment horizontal="left" vertical="center" indent="1"/>
    </xf>
    <xf numFmtId="4" fontId="40" fillId="10" borderId="68" xfId="1" applyNumberFormat="1" applyFont="1" applyFill="1" applyBorder="1" applyProtection="1">
      <alignment vertical="center"/>
      <protection locked="0"/>
    </xf>
    <xf numFmtId="4" fontId="40" fillId="0" borderId="61" xfId="6" applyNumberFormat="1" applyFont="1" applyFill="1" applyBorder="1" applyAlignment="1">
      <alignment horizontal="right" vertical="center"/>
    </xf>
    <xf numFmtId="0" fontId="41" fillId="2" borderId="0" xfId="0" applyFont="1" applyFill="1"/>
    <xf numFmtId="164" fontId="43" fillId="2" borderId="5" xfId="20" applyFont="1" applyBorder="1">
      <alignment horizontal="left" vertical="center" indent="2"/>
    </xf>
    <xf numFmtId="4" fontId="43" fillId="2" borderId="21" xfId="1" applyNumberFormat="1" applyFont="1" applyBorder="1">
      <alignment vertical="center"/>
    </xf>
    <xf numFmtId="4" fontId="55" fillId="2" borderId="21" xfId="1" applyNumberFormat="1" applyFont="1" applyBorder="1">
      <alignment vertical="center"/>
    </xf>
    <xf numFmtId="4" fontId="40" fillId="0" borderId="8" xfId="6" applyNumberFormat="1" applyFont="1" applyFill="1" applyBorder="1" applyAlignment="1">
      <alignment horizontal="right" vertical="center"/>
    </xf>
    <xf numFmtId="4" fontId="56" fillId="10" borderId="68" xfId="1" applyNumberFormat="1" applyFont="1" applyFill="1" applyBorder="1" applyProtection="1">
      <alignment vertical="center"/>
      <protection locked="0"/>
    </xf>
    <xf numFmtId="164" fontId="43" fillId="2" borderId="11" xfId="20" applyFont="1" applyBorder="1">
      <alignment horizontal="left" vertical="center" indent="2"/>
    </xf>
    <xf numFmtId="4" fontId="55" fillId="2" borderId="31" xfId="1" applyNumberFormat="1" applyFont="1" applyBorder="1">
      <alignment vertical="center"/>
    </xf>
    <xf numFmtId="4" fontId="40" fillId="0" borderId="12" xfId="6" applyNumberFormat="1" applyFont="1" applyFill="1" applyBorder="1">
      <alignment horizontal="left" vertical="center" indent="1"/>
    </xf>
    <xf numFmtId="164" fontId="43" fillId="2" borderId="29" xfId="20" applyFont="1" applyBorder="1">
      <alignment horizontal="left" vertical="center" indent="2"/>
    </xf>
    <xf numFmtId="4" fontId="43" fillId="2" borderId="36" xfId="1" applyNumberFormat="1" applyFont="1" applyBorder="1">
      <alignment vertical="center"/>
    </xf>
    <xf numFmtId="4" fontId="40" fillId="0" borderId="23" xfId="6" applyNumberFormat="1" applyFont="1" applyFill="1" applyBorder="1">
      <alignment horizontal="left" vertical="center" indent="1"/>
    </xf>
    <xf numFmtId="164" fontId="40" fillId="2" borderId="62" xfId="20" applyFont="1" applyBorder="1">
      <alignment horizontal="left" vertical="center" indent="2"/>
    </xf>
    <xf numFmtId="164" fontId="43" fillId="2" borderId="2" xfId="20" applyFont="1" applyBorder="1">
      <alignment horizontal="left" vertical="center" indent="2"/>
    </xf>
    <xf numFmtId="164" fontId="40" fillId="2" borderId="1" xfId="20" applyFont="1" applyBorder="1">
      <alignment horizontal="left" vertical="center" indent="2"/>
    </xf>
    <xf numFmtId="164" fontId="43" fillId="2" borderId="22" xfId="20" applyFont="1" applyBorder="1">
      <alignment horizontal="left" vertical="center" indent="2"/>
    </xf>
    <xf numFmtId="4" fontId="43" fillId="2" borderId="22" xfId="1" applyNumberFormat="1" applyFont="1" applyBorder="1">
      <alignment vertical="center"/>
    </xf>
    <xf numFmtId="4" fontId="40" fillId="0" borderId="22" xfId="6" applyNumberFormat="1" applyFont="1" applyFill="1" applyBorder="1" applyAlignment="1">
      <alignment horizontal="right" vertical="center"/>
    </xf>
    <xf numFmtId="4" fontId="40" fillId="0" borderId="12" xfId="6" applyNumberFormat="1" applyFont="1" applyFill="1" applyBorder="1" applyAlignment="1">
      <alignment horizontal="right" vertical="center"/>
    </xf>
    <xf numFmtId="4" fontId="38" fillId="9" borderId="46" xfId="6" applyNumberFormat="1" applyFont="1" applyFill="1" applyBorder="1" applyAlignment="1">
      <alignment horizontal="right" vertical="center"/>
    </xf>
    <xf numFmtId="164" fontId="43" fillId="2" borderId="20" xfId="20" applyFont="1" applyBorder="1">
      <alignment horizontal="left" vertical="center" indent="2"/>
    </xf>
    <xf numFmtId="4" fontId="43" fillId="2" borderId="35" xfId="1" applyNumberFormat="1" applyFont="1" applyBorder="1">
      <alignment vertical="center"/>
    </xf>
    <xf numFmtId="164" fontId="43" fillId="2" borderId="32" xfId="20" applyFont="1" applyBorder="1">
      <alignment horizontal="left" vertical="center" indent="2"/>
    </xf>
    <xf numFmtId="0" fontId="46" fillId="2" borderId="0" xfId="0" applyFont="1" applyFill="1"/>
    <xf numFmtId="37" fontId="38" fillId="11" borderId="43" xfId="10" applyNumberFormat="1" applyFont="1" applyFill="1" applyBorder="1">
      <alignment horizontal="left" vertical="top" indent="1"/>
    </xf>
    <xf numFmtId="4" fontId="38" fillId="9" borderId="44" xfId="6" applyNumberFormat="1" applyFont="1" applyFill="1" applyBorder="1" applyAlignment="1">
      <alignment horizontal="right" vertical="center"/>
    </xf>
    <xf numFmtId="4" fontId="38" fillId="9" borderId="48" xfId="6" applyNumberFormat="1" applyFont="1" applyFill="1" applyBorder="1" applyAlignment="1">
      <alignment horizontal="right" vertical="center"/>
    </xf>
    <xf numFmtId="0" fontId="42" fillId="0" borderId="0" xfId="0" applyFont="1"/>
    <xf numFmtId="0" fontId="41" fillId="0" borderId="0" xfId="0" applyFont="1"/>
    <xf numFmtId="0" fontId="51" fillId="2" borderId="2" xfId="0" applyFont="1" applyFill="1" applyBorder="1" applyAlignment="1">
      <alignment horizontal="left"/>
    </xf>
    <xf numFmtId="0" fontId="31" fillId="2" borderId="21" xfId="0" applyFont="1" applyFill="1" applyBorder="1" applyAlignment="1">
      <alignment vertical="top"/>
    </xf>
    <xf numFmtId="0" fontId="40" fillId="6" borderId="31" xfId="10" applyFont="1" applyBorder="1" applyAlignment="1">
      <alignment vertical="top"/>
    </xf>
    <xf numFmtId="0" fontId="40" fillId="6" borderId="31" xfId="10" applyFont="1" applyBorder="1">
      <alignment horizontal="left" vertical="top" indent="1"/>
    </xf>
    <xf numFmtId="0" fontId="40" fillId="6" borderId="12" xfId="10" applyFont="1" applyBorder="1">
      <alignment horizontal="left" vertical="top" indent="1"/>
    </xf>
    <xf numFmtId="4" fontId="37" fillId="10" borderId="38" xfId="1" applyNumberFormat="1" applyFont="1" applyFill="1" applyBorder="1" applyProtection="1">
      <alignment vertical="center"/>
      <protection locked="0"/>
    </xf>
    <xf numFmtId="4" fontId="37" fillId="10" borderId="36" xfId="1" applyNumberFormat="1" applyFont="1" applyFill="1" applyBorder="1" applyProtection="1">
      <alignment vertical="center"/>
      <protection locked="0"/>
    </xf>
    <xf numFmtId="4" fontId="37" fillId="10" borderId="23" xfId="1" applyNumberFormat="1" applyFont="1" applyFill="1" applyBorder="1" applyProtection="1">
      <alignment vertical="center"/>
      <protection locked="0"/>
    </xf>
    <xf numFmtId="4" fontId="37" fillId="2" borderId="36" xfId="1" applyNumberFormat="1" applyFont="1" applyBorder="1">
      <alignment vertical="center"/>
    </xf>
    <xf numFmtId="4" fontId="37" fillId="2" borderId="23" xfId="1" applyNumberFormat="1" applyFont="1" applyBorder="1">
      <alignment vertical="center"/>
    </xf>
    <xf numFmtId="4" fontId="37" fillId="2" borderId="35" xfId="1" applyNumberFormat="1" applyFont="1" applyBorder="1">
      <alignment vertical="center"/>
    </xf>
    <xf numFmtId="4" fontId="37" fillId="2" borderId="38" xfId="1" applyNumberFormat="1" applyFont="1" applyBorder="1">
      <alignment vertical="center"/>
    </xf>
    <xf numFmtId="165" fontId="38" fillId="9" borderId="45" xfId="5" applyFont="1" applyFill="1" applyBorder="1">
      <alignment horizontal="left" vertical="center" indent="1"/>
    </xf>
    <xf numFmtId="4" fontId="38" fillId="9" borderId="55" xfId="6" applyNumberFormat="1" applyFont="1" applyFill="1" applyBorder="1" applyAlignment="1">
      <alignment horizontal="right" vertical="center"/>
    </xf>
    <xf numFmtId="4" fontId="31" fillId="2" borderId="21" xfId="0" applyNumberFormat="1" applyFont="1" applyFill="1" applyBorder="1"/>
    <xf numFmtId="4" fontId="31" fillId="2" borderId="8" xfId="0" applyNumberFormat="1" applyFont="1" applyFill="1" applyBorder="1"/>
    <xf numFmtId="4" fontId="40" fillId="6" borderId="31" xfId="10" applyNumberFormat="1" applyFont="1" applyBorder="1" applyAlignment="1">
      <alignment vertical="top"/>
    </xf>
    <xf numFmtId="4" fontId="40" fillId="6" borderId="31" xfId="10" applyNumberFormat="1" applyFont="1" applyBorder="1">
      <alignment horizontal="left" vertical="top" indent="1"/>
    </xf>
    <xf numFmtId="4" fontId="40" fillId="6" borderId="12" xfId="10" applyNumberFormat="1" applyFont="1" applyBorder="1">
      <alignment horizontal="left" vertical="top" indent="1"/>
    </xf>
    <xf numFmtId="4" fontId="37" fillId="10" borderId="31" xfId="1" applyNumberFormat="1" applyFont="1" applyFill="1" applyBorder="1" applyProtection="1">
      <alignment vertical="center"/>
      <protection locked="0"/>
    </xf>
    <xf numFmtId="4" fontId="37" fillId="10" borderId="12" xfId="1" applyNumberFormat="1" applyFont="1" applyFill="1" applyBorder="1" applyProtection="1">
      <alignment vertical="center"/>
      <protection locked="0"/>
    </xf>
    <xf numFmtId="4" fontId="31" fillId="2" borderId="40" xfId="0" applyNumberFormat="1" applyFont="1" applyFill="1" applyBorder="1"/>
    <xf numFmtId="37" fontId="40" fillId="6" borderId="11" xfId="10" applyNumberFormat="1" applyFont="1" applyBorder="1">
      <alignment horizontal="left" vertical="top" indent="1"/>
    </xf>
    <xf numFmtId="4" fontId="40" fillId="6" borderId="12" xfId="10" applyNumberFormat="1" applyFont="1" applyBorder="1" applyAlignment="1">
      <alignment vertical="top"/>
    </xf>
    <xf numFmtId="165" fontId="38" fillId="9" borderId="64" xfId="5" applyFont="1" applyFill="1" applyBorder="1">
      <alignment horizontal="left" vertical="center" indent="1"/>
    </xf>
    <xf numFmtId="4" fontId="38" fillId="9" borderId="63" xfId="6" applyNumberFormat="1" applyFont="1" applyFill="1" applyBorder="1" applyAlignment="1">
      <alignment horizontal="right" vertical="center"/>
    </xf>
    <xf numFmtId="14" fontId="57" fillId="9" borderId="41" xfId="0" applyNumberFormat="1" applyFont="1" applyFill="1" applyBorder="1" applyAlignment="1">
      <alignment horizontal="center" vertical="center"/>
    </xf>
    <xf numFmtId="0" fontId="46" fillId="9" borderId="7" xfId="0" applyFont="1" applyFill="1" applyBorder="1" applyAlignment="1">
      <alignment horizontal="center" vertical="center"/>
    </xf>
    <xf numFmtId="166" fontId="39" fillId="9" borderId="42" xfId="15" applyNumberFormat="1" applyFont="1" applyFill="1" applyBorder="1" applyAlignment="1" applyProtection="1">
      <alignment horizontal="centerContinuous" vertical="center"/>
    </xf>
    <xf numFmtId="169" fontId="46" fillId="9" borderId="43" xfId="0" applyNumberFormat="1" applyFont="1" applyFill="1" applyBorder="1" applyAlignment="1">
      <alignment horizontal="centerContinuous" vertical="center"/>
    </xf>
    <xf numFmtId="169" fontId="58" fillId="9" borderId="44" xfId="0" applyNumberFormat="1" applyFont="1" applyFill="1" applyBorder="1" applyAlignment="1">
      <alignment horizontal="centerContinuous" vertical="center"/>
    </xf>
    <xf numFmtId="14" fontId="46" fillId="9" borderId="44" xfId="0" applyNumberFormat="1" applyFont="1" applyFill="1" applyBorder="1" applyAlignment="1">
      <alignment horizontal="centerContinuous" vertical="center"/>
    </xf>
    <xf numFmtId="169" fontId="46" fillId="9" borderId="44" xfId="0" applyNumberFormat="1" applyFont="1" applyFill="1" applyBorder="1" applyAlignment="1">
      <alignment horizontal="centerContinuous" vertical="center"/>
    </xf>
    <xf numFmtId="166" fontId="51" fillId="9" borderId="48" xfId="0" applyNumberFormat="1" applyFont="1" applyFill="1" applyBorder="1" applyAlignment="1">
      <alignment vertical="center"/>
    </xf>
    <xf numFmtId="169" fontId="59" fillId="2" borderId="41" xfId="0" applyNumberFormat="1" applyFont="1" applyFill="1" applyBorder="1"/>
    <xf numFmtId="169" fontId="37" fillId="2" borderId="7" xfId="0" applyNumberFormat="1" applyFont="1" applyFill="1" applyBorder="1"/>
    <xf numFmtId="14" fontId="31" fillId="2" borderId="7" xfId="0" applyNumberFormat="1" applyFont="1" applyFill="1" applyBorder="1" applyAlignment="1">
      <alignment horizontal="center"/>
    </xf>
    <xf numFmtId="169" fontId="31" fillId="2" borderId="7" xfId="0" applyNumberFormat="1" applyFont="1" applyFill="1" applyBorder="1" applyAlignment="1">
      <alignment horizontal="center"/>
    </xf>
    <xf numFmtId="169" fontId="31" fillId="2" borderId="7" xfId="0" applyNumberFormat="1" applyFont="1" applyFill="1" applyBorder="1"/>
    <xf numFmtId="166" fontId="51" fillId="2" borderId="42" xfId="0" applyNumberFormat="1" applyFont="1" applyFill="1" applyBorder="1" applyAlignment="1">
      <alignment horizontal="right"/>
    </xf>
    <xf numFmtId="169" fontId="31" fillId="2" borderId="2" xfId="0" applyNumberFormat="1" applyFont="1" applyFill="1" applyBorder="1"/>
    <xf numFmtId="169" fontId="54" fillId="2" borderId="0" xfId="0" applyNumberFormat="1" applyFont="1" applyFill="1"/>
    <xf numFmtId="14" fontId="54" fillId="2" borderId="0" xfId="0" applyNumberFormat="1" applyFont="1" applyFill="1" applyAlignment="1">
      <alignment horizontal="center"/>
    </xf>
    <xf numFmtId="169" fontId="51" fillId="10" borderId="22" xfId="0" applyNumberFormat="1" applyFont="1" applyFill="1" applyBorder="1" applyAlignment="1" applyProtection="1">
      <alignment horizontal="center"/>
      <protection locked="0"/>
    </xf>
    <xf numFmtId="169" fontId="31" fillId="2" borderId="0" xfId="0" applyNumberFormat="1" applyFont="1" applyFill="1" applyAlignment="1">
      <alignment horizontal="center"/>
    </xf>
    <xf numFmtId="169" fontId="31" fillId="2" borderId="0" xfId="0" applyNumberFormat="1" applyFont="1" applyFill="1"/>
    <xf numFmtId="166" fontId="51" fillId="2" borderId="46" xfId="0" applyNumberFormat="1" applyFont="1" applyFill="1" applyBorder="1" applyAlignment="1">
      <alignment horizontal="right"/>
    </xf>
    <xf numFmtId="166" fontId="51" fillId="10" borderId="22" xfId="0" applyNumberFormat="1" applyFont="1" applyFill="1" applyBorder="1" applyAlignment="1" applyProtection="1">
      <alignment horizontal="center"/>
      <protection locked="0"/>
    </xf>
    <xf numFmtId="166" fontId="51" fillId="0" borderId="22" xfId="0" applyNumberFormat="1" applyFont="1" applyBorder="1" applyAlignment="1">
      <alignment horizontal="center"/>
    </xf>
    <xf numFmtId="14" fontId="51" fillId="10" borderId="22" xfId="0" applyNumberFormat="1" applyFont="1" applyFill="1" applyBorder="1" applyAlignment="1" applyProtection="1">
      <alignment horizontal="center"/>
      <protection locked="0"/>
    </xf>
    <xf numFmtId="169" fontId="59" fillId="2" borderId="43" xfId="0" applyNumberFormat="1" applyFont="1" applyFill="1" applyBorder="1"/>
    <xf numFmtId="169" fontId="37" fillId="2" borderId="44" xfId="0" applyNumberFormat="1" applyFont="1" applyFill="1" applyBorder="1"/>
    <xf numFmtId="14" fontId="31" fillId="0" borderId="44" xfId="0" applyNumberFormat="1" applyFont="1" applyBorder="1" applyAlignment="1">
      <alignment horizontal="center"/>
    </xf>
    <xf numFmtId="14" fontId="31" fillId="2" borderId="44" xfId="0" applyNumberFormat="1" applyFont="1" applyFill="1" applyBorder="1" applyAlignment="1">
      <alignment horizontal="center"/>
    </xf>
    <xf numFmtId="169" fontId="31" fillId="2" borderId="44" xfId="0" applyNumberFormat="1" applyFont="1" applyFill="1" applyBorder="1" applyAlignment="1">
      <alignment horizontal="center"/>
    </xf>
    <xf numFmtId="169" fontId="31" fillId="2" borderId="44" xfId="0" applyNumberFormat="1" applyFont="1" applyFill="1" applyBorder="1"/>
    <xf numFmtId="166" fontId="51" fillId="2" borderId="48" xfId="0" applyNumberFormat="1" applyFont="1" applyFill="1" applyBorder="1" applyAlignment="1">
      <alignment horizontal="right"/>
    </xf>
    <xf numFmtId="169" fontId="59" fillId="9" borderId="22" xfId="0" applyNumberFormat="1" applyFont="1" applyFill="1" applyBorder="1"/>
    <xf numFmtId="169" fontId="51" fillId="0" borderId="57" xfId="0" applyNumberFormat="1" applyFont="1" applyBorder="1" applyAlignment="1">
      <alignment horizontal="center" vertical="center" wrapText="1"/>
    </xf>
    <xf numFmtId="14" fontId="51" fillId="0" borderId="22" xfId="0" applyNumberFormat="1" applyFont="1" applyBorder="1" applyAlignment="1">
      <alignment horizontal="center" vertical="center" wrapText="1"/>
    </xf>
    <xf numFmtId="169" fontId="51" fillId="0" borderId="22" xfId="0" applyNumberFormat="1" applyFont="1" applyBorder="1" applyAlignment="1">
      <alignment horizontal="center" vertical="center" wrapText="1"/>
    </xf>
    <xf numFmtId="166" fontId="51" fillId="0" borderId="22" xfId="0" applyNumberFormat="1" applyFont="1" applyBorder="1" applyAlignment="1">
      <alignment horizontal="center" vertical="center" wrapText="1"/>
    </xf>
    <xf numFmtId="169" fontId="37" fillId="0" borderId="22" xfId="0" applyNumberFormat="1" applyFont="1" applyBorder="1"/>
    <xf numFmtId="175" fontId="37" fillId="0" borderId="22" xfId="0" applyNumberFormat="1" applyFont="1" applyBorder="1" applyAlignment="1">
      <alignment horizontal="center"/>
    </xf>
    <xf numFmtId="166" fontId="37" fillId="0" borderId="22" xfId="0" applyNumberFormat="1" applyFont="1" applyBorder="1" applyAlignment="1">
      <alignment horizontal="center"/>
    </xf>
    <xf numFmtId="169" fontId="37" fillId="0" borderId="22" xfId="0" applyNumberFormat="1" applyFont="1" applyBorder="1" applyAlignment="1">
      <alignment horizontal="center"/>
    </xf>
    <xf numFmtId="166" fontId="51" fillId="0" borderId="22" xfId="0" applyNumberFormat="1" applyFont="1" applyBorder="1" applyAlignment="1">
      <alignment horizontal="right"/>
    </xf>
    <xf numFmtId="17" fontId="37" fillId="0" borderId="22" xfId="0" applyNumberFormat="1" applyFont="1" applyBorder="1" applyAlignment="1">
      <alignment horizontal="center"/>
    </xf>
    <xf numFmtId="177" fontId="37" fillId="0" borderId="22" xfId="0" applyNumberFormat="1" applyFont="1" applyBorder="1"/>
    <xf numFmtId="169" fontId="37" fillId="3" borderId="1" xfId="0" applyNumberFormat="1" applyFont="1" applyFill="1" applyBorder="1"/>
    <xf numFmtId="169" fontId="37" fillId="3" borderId="6" xfId="0" applyNumberFormat="1" applyFont="1" applyFill="1" applyBorder="1"/>
    <xf numFmtId="14" fontId="37" fillId="3" borderId="6" xfId="0" applyNumberFormat="1" applyFont="1" applyFill="1" applyBorder="1" applyAlignment="1">
      <alignment horizontal="center"/>
    </xf>
    <xf numFmtId="169" fontId="37" fillId="3" borderId="57" xfId="0" applyNumberFormat="1" applyFont="1" applyFill="1" applyBorder="1" applyAlignment="1">
      <alignment horizontal="center"/>
    </xf>
    <xf numFmtId="169" fontId="51" fillId="0" borderId="22" xfId="0" applyNumberFormat="1" applyFont="1" applyBorder="1" applyAlignment="1">
      <alignment horizontal="center"/>
    </xf>
    <xf numFmtId="169" fontId="37" fillId="3" borderId="22" xfId="0" applyNumberFormat="1" applyFont="1" applyFill="1" applyBorder="1"/>
    <xf numFmtId="169" fontId="51" fillId="0" borderId="22" xfId="0" applyNumberFormat="1" applyFont="1" applyBorder="1"/>
    <xf numFmtId="169" fontId="37" fillId="0" borderId="0" xfId="0" applyNumberFormat="1" applyFont="1"/>
    <xf numFmtId="14" fontId="37" fillId="0" borderId="0" xfId="0" applyNumberFormat="1" applyFont="1" applyAlignment="1">
      <alignment horizontal="center"/>
    </xf>
    <xf numFmtId="169" fontId="37" fillId="0" borderId="0" xfId="0" applyNumberFormat="1" applyFont="1" applyAlignment="1">
      <alignment horizontal="center"/>
    </xf>
    <xf numFmtId="166" fontId="51" fillId="0" borderId="0" xfId="0" applyNumberFormat="1" applyFont="1" applyAlignment="1">
      <alignment horizontal="right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54" fillId="2" borderId="0" xfId="0" applyFont="1" applyFill="1" applyAlignment="1">
      <alignment horizontal="center"/>
    </xf>
    <xf numFmtId="0" fontId="54" fillId="0" borderId="0" xfId="0" applyFont="1" applyAlignment="1">
      <alignment horizontal="left"/>
    </xf>
    <xf numFmtId="0" fontId="31" fillId="0" borderId="0" xfId="0" applyFont="1"/>
    <xf numFmtId="0" fontId="54" fillId="2" borderId="0" xfId="0" applyFont="1" applyFill="1"/>
    <xf numFmtId="0" fontId="60" fillId="2" borderId="0" xfId="0" applyFont="1" applyFill="1" applyAlignment="1">
      <alignment horizontal="left"/>
    </xf>
    <xf numFmtId="0" fontId="61" fillId="2" borderId="0" xfId="15" applyFont="1" applyFill="1" applyBorder="1" applyAlignment="1" applyProtection="1">
      <alignment horizontal="center"/>
    </xf>
    <xf numFmtId="0" fontId="31" fillId="2" borderId="0" xfId="15" applyFont="1" applyFill="1" applyBorder="1" applyAlignment="1" applyProtection="1">
      <alignment horizontal="left"/>
    </xf>
    <xf numFmtId="0" fontId="31" fillId="2" borderId="0" xfId="15" applyFont="1" applyFill="1" applyBorder="1" applyAlignment="1" applyProtection="1">
      <alignment horizontal="center"/>
    </xf>
    <xf numFmtId="0" fontId="31" fillId="2" borderId="0" xfId="0" applyFont="1" applyFill="1" applyAlignment="1">
      <alignment horizontal="right"/>
    </xf>
    <xf numFmtId="0" fontId="31" fillId="0" borderId="0" xfId="15" applyFont="1" applyFill="1" applyBorder="1" applyAlignment="1" applyProtection="1">
      <alignment horizontal="left" indent="1"/>
    </xf>
    <xf numFmtId="0" fontId="62" fillId="2" borderId="0" xfId="15" applyFont="1" applyFill="1" applyBorder="1" applyAlignment="1" applyProtection="1">
      <alignment horizontal="left"/>
    </xf>
    <xf numFmtId="0" fontId="31" fillId="2" borderId="0" xfId="15" applyFont="1" applyFill="1" applyBorder="1" applyAlignment="1" applyProtection="1">
      <alignment horizontal="left" indent="1"/>
    </xf>
  </cellXfs>
  <cellStyles count="26">
    <cellStyle name="amount" xfId="1" xr:uid="{00000000-0005-0000-0000-000000000000}"/>
    <cellStyle name="amount_Izračun točke preloma" xfId="2" xr:uid="{00000000-0005-0000-0000-000001000000}"/>
    <cellStyle name="amount_Segmentacija kupcev" xfId="3" xr:uid="{00000000-0005-0000-0000-000002000000}"/>
    <cellStyle name="Body text" xfId="4" xr:uid="{00000000-0005-0000-0000-000003000000}"/>
    <cellStyle name="header" xfId="5" xr:uid="{00000000-0005-0000-0000-000004000000}"/>
    <cellStyle name="Header Total" xfId="6" xr:uid="{00000000-0005-0000-0000-000005000000}"/>
    <cellStyle name="Header Total_Izračun točke preloma" xfId="7" xr:uid="{00000000-0005-0000-0000-000006000000}"/>
    <cellStyle name="header_Bilanca stanja" xfId="8" xr:uid="{00000000-0005-0000-0000-000007000000}"/>
    <cellStyle name="header_Izračun točke preloma" xfId="9" xr:uid="{00000000-0005-0000-0000-000008000000}"/>
    <cellStyle name="Header1" xfId="10" xr:uid="{00000000-0005-0000-0000-000009000000}"/>
    <cellStyle name="Header1_Izračun točke preloma" xfId="11" xr:uid="{00000000-0005-0000-0000-00000A000000}"/>
    <cellStyle name="Header2" xfId="12" xr:uid="{00000000-0005-0000-0000-00000B000000}"/>
    <cellStyle name="Header3" xfId="13" xr:uid="{00000000-0005-0000-0000-00000C000000}"/>
    <cellStyle name="Header4" xfId="14" xr:uid="{00000000-0005-0000-0000-00000D000000}"/>
    <cellStyle name="Hiperpovezava" xfId="15" builtinId="8"/>
    <cellStyle name="Navadno" xfId="0" builtinId="0"/>
    <cellStyle name="Navadno_Cilji podjetja" xfId="16" xr:uid="{00000000-0005-0000-0000-000010000000}"/>
    <cellStyle name="Navadno_Izračun točke preloma" xfId="17" xr:uid="{00000000-0005-0000-0000-000011000000}"/>
    <cellStyle name="Navadno_Segmentacija kupcev" xfId="18" xr:uid="{00000000-0005-0000-0000-000012000000}"/>
    <cellStyle name="NonPrint_Heading" xfId="19" xr:uid="{00000000-0005-0000-0000-000013000000}"/>
    <cellStyle name="Normal 2" xfId="20" xr:uid="{00000000-0005-0000-0000-000014000000}"/>
    <cellStyle name="Normal 2_Izračun točke preloma" xfId="21" xr:uid="{00000000-0005-0000-0000-000015000000}"/>
    <cellStyle name="Normal 2_Segmentacija kupcev" xfId="22" xr:uid="{00000000-0005-0000-0000-000016000000}"/>
    <cellStyle name="Product Title" xfId="23" xr:uid="{00000000-0005-0000-0000-000017000000}"/>
    <cellStyle name="Text" xfId="24" xr:uid="{00000000-0005-0000-0000-000018000000}"/>
    <cellStyle name="Title" xfId="25" xr:uid="{00000000-0005-0000-0000-000019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E2EDE0"/>
      <color rgb="FF1B5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worksheet" Target="worksheets/sheet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2.xml"/><Relationship Id="rId10" Type="http://schemas.openxmlformats.org/officeDocument/2006/relationships/chartsheet" Target="chartsheets/sheet3.xml"/><Relationship Id="rId19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1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l-SI"/>
              <a:t>CASH-FLOW CHART (YEAR 1)</a:t>
            </a:r>
          </a:p>
        </c:rich>
      </c:tx>
      <c:layout>
        <c:manualLayout>
          <c:xMode val="edge"/>
          <c:yMode val="edge"/>
          <c:x val="0.38176352705410821"/>
          <c:y val="1.9431988041853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096192384769539E-2"/>
          <c:y val="0.11509715994020926"/>
          <c:w val="0.91883767535070138"/>
          <c:h val="0.7264573991031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'Cash flow forecast'!$B$45</c:f>
              <c:strCache>
                <c:ptCount val="1"/>
                <c:pt idx="0">
                  <c:v>Total Payments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'Cash flow forecast'!$C$53:$N$53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6-49BE-9606-951C103C9771}"/>
            </c:ext>
          </c:extLst>
        </c:ser>
        <c:ser>
          <c:idx val="0"/>
          <c:order val="1"/>
          <c:tx>
            <c:strRef>
              <c:f>'Cash flow forecast'!$B$13</c:f>
              <c:strCache>
                <c:ptCount val="1"/>
                <c:pt idx="0">
                  <c:v>Total Incomes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'Cash flow forecast'!$C$13:$N$13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26-49BE-9606-951C103C9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1683328"/>
        <c:axId val="239576768"/>
      </c:barChart>
      <c:lineChart>
        <c:grouping val="standard"/>
        <c:varyColors val="0"/>
        <c:ser>
          <c:idx val="2"/>
          <c:order val="2"/>
          <c:tx>
            <c:v>cash flow balance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name>Trend</c:nam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'Cash flow forecast'!$C$49:$N$49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26-49BE-9606-951C103C9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684352"/>
        <c:axId val="239577344"/>
      </c:lineChart>
      <c:catAx>
        <c:axId val="21168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l-SI"/>
                  <a:t>MONTHS</a:t>
                </a:r>
              </a:p>
            </c:rich>
          </c:tx>
          <c:layout>
            <c:manualLayout>
              <c:xMode val="edge"/>
              <c:yMode val="edge"/>
              <c:x val="0.47695390781563124"/>
              <c:y val="0.887892533612670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239576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76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l-SI"/>
                  <a:t>SIT</a:t>
                </a:r>
              </a:p>
            </c:rich>
          </c:tx>
          <c:layout>
            <c:manualLayout>
              <c:xMode val="edge"/>
              <c:yMode val="edge"/>
              <c:x val="0"/>
              <c:y val="0.460388639760837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211683328"/>
        <c:crosses val="autoZero"/>
        <c:crossBetween val="between"/>
      </c:valAx>
      <c:catAx>
        <c:axId val="211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239577344"/>
        <c:crosses val="autoZero"/>
        <c:auto val="0"/>
        <c:lblAlgn val="ctr"/>
        <c:lblOffset val="100"/>
        <c:noMultiLvlLbl val="0"/>
      </c:catAx>
      <c:valAx>
        <c:axId val="23957734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11684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60921843687377"/>
          <c:y val="0.95216757098187843"/>
          <c:w val="0.45691382765531069"/>
          <c:h val="3.5874596392939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Barlow" panose="00000500000000000000" pitchFamily="2" charset="-18"/>
          <a:ea typeface="Arial"/>
          <a:cs typeface="Arial"/>
        </a:defRPr>
      </a:pPr>
      <a:endParaRPr lang="sl-S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l-SI"/>
              <a:t>BREAK-EVEN POINT CHART</a:t>
            </a:r>
          </a:p>
        </c:rich>
      </c:tx>
      <c:layout>
        <c:manualLayout>
          <c:xMode val="edge"/>
          <c:yMode val="edge"/>
          <c:x val="0.4188210961737332"/>
          <c:y val="2.0304639886115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94519131334023E-2"/>
          <c:y val="0.1116751269035533"/>
          <c:w val="0.93071354705274045"/>
          <c:h val="0.77326565143824022"/>
        </c:manualLayout>
      </c:layout>
      <c:lineChart>
        <c:grouping val="standard"/>
        <c:varyColors val="0"/>
        <c:ser>
          <c:idx val="0"/>
          <c:order val="0"/>
          <c:tx>
            <c:strRef>
              <c:f>'Table Break-even point '!$C$4</c:f>
              <c:strCache>
                <c:ptCount val="1"/>
                <c:pt idx="0">
                  <c:v>SALES ESTIMATED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'Table Break-even point '!$B$5:$B$25</c:f>
              <c:numCache>
                <c:formatCode>#,##0.0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cat>
          <c:val>
            <c:numRef>
              <c:f>'Table Break-even point '!$C$5:$C$25</c:f>
              <c:numCache>
                <c:formatCode>#,##0.0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7-42BD-83E0-69469A3CC619}"/>
            </c:ext>
          </c:extLst>
        </c:ser>
        <c:ser>
          <c:idx val="1"/>
          <c:order val="1"/>
          <c:tx>
            <c:strRef>
              <c:f>'Table Break-even point '!$D$4</c:f>
              <c:strCache>
                <c:ptCount val="1"/>
                <c:pt idx="0">
                  <c:v>FIX COSTS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'Table Break-even point '!$D$5:$D$25</c:f>
              <c:numCache>
                <c:formatCode>#,##0.0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7-42BD-83E0-69469A3CC619}"/>
            </c:ext>
          </c:extLst>
        </c:ser>
        <c:ser>
          <c:idx val="2"/>
          <c:order val="2"/>
          <c:tx>
            <c:strRef>
              <c:f>'Table Break-even point '!$E$4</c:f>
              <c:strCache>
                <c:ptCount val="1"/>
                <c:pt idx="0">
                  <c:v>VARIABLE COSTS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'Table Break-even point '!$E$5:$E$25</c:f>
              <c:numCache>
                <c:formatCode>#,##0.0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97-42BD-83E0-69469A3CC619}"/>
            </c:ext>
          </c:extLst>
        </c:ser>
        <c:ser>
          <c:idx val="4"/>
          <c:order val="3"/>
          <c:tx>
            <c:strRef>
              <c:f>'Table Break-even point '!$F$4</c:f>
              <c:strCache>
                <c:ptCount val="1"/>
                <c:pt idx="0">
                  <c:v>TOTAL COST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'Table Break-even point '!$F$5:$F$25</c:f>
              <c:numCache>
                <c:formatCode>#,##0.0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97-42BD-83E0-69469A3CC619}"/>
            </c:ext>
          </c:extLst>
        </c:ser>
        <c:ser>
          <c:idx val="3"/>
          <c:order val="4"/>
          <c:tx>
            <c:strRef>
              <c:f>'Table Break-even point '!$G$4</c:f>
              <c:strCache>
                <c:ptCount val="1"/>
                <c:pt idx="0">
                  <c:v>PROFITS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val>
            <c:numRef>
              <c:f>'Table Break-even point '!$G$5:$G$25</c:f>
              <c:numCache>
                <c:formatCode>#,##0.0_ ;[Red]\-#,##0.0\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97-42BD-83E0-69469A3CC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302656"/>
        <c:axId val="239579648"/>
      </c:lineChart>
      <c:catAx>
        <c:axId val="23930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l-SI"/>
                  <a:t>UNITS</a:t>
                </a:r>
              </a:p>
            </c:rich>
          </c:tx>
          <c:layout>
            <c:manualLayout>
              <c:xMode val="edge"/>
              <c:yMode val="edge"/>
              <c:x val="0.50672182006204758"/>
              <c:y val="0.901861292762133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none"/>
        <c:minorTickMark val="none"/>
        <c:tickLblPos val="none"/>
        <c:spPr>
          <a:ln w="38100">
            <a:solidFill>
              <a:srgbClr val="000000"/>
            </a:solidFill>
            <a:prstDash val="solid"/>
          </a:ln>
        </c:spPr>
        <c:crossAx val="239579648"/>
        <c:crosses val="autoZero"/>
        <c:auto val="1"/>
        <c:lblAlgn val="ctr"/>
        <c:lblOffset val="100"/>
        <c:tickMarkSkip val="1"/>
        <c:noMultiLvlLbl val="0"/>
      </c:catAx>
      <c:valAx>
        <c:axId val="23957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l-SI"/>
                  <a:t>SIT</a:t>
                </a:r>
              </a:p>
            </c:rich>
          </c:tx>
          <c:layout>
            <c:manualLayout>
              <c:xMode val="edge"/>
              <c:yMode val="edge"/>
              <c:x val="1.1375387797311272E-2"/>
              <c:y val="0.48054148316206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l-SI"/>
          </a:p>
        </c:txPr>
        <c:crossAx val="2393026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336091003102379"/>
          <c:y val="0.95769883001912903"/>
          <c:w val="0.54084798345398144"/>
          <c:h val="3.72249655233773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l-SI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l-SI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l-SI"/>
              <a:t>ANNUAL TRACKING CHART (QUARTERLY)</a:t>
            </a:r>
          </a:p>
        </c:rich>
      </c:tx>
      <c:layout>
        <c:manualLayout>
          <c:xMode val="edge"/>
          <c:yMode val="edge"/>
          <c:x val="0.32471560620139872"/>
          <c:y val="2.0304533240645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989658738366079E-2"/>
          <c:y val="0.12521150592216582"/>
          <c:w val="0.95966907962771453"/>
          <c:h val="0.75803722504230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'Annual Budgeting and tracking'!$B$57</c:f>
              <c:strCache>
                <c:ptCount val="1"/>
                <c:pt idx="0">
                  <c:v>Estimated Cash-Flow balance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('Annual Budgeting and tracking'!$C$54,'Annual Budgeting and tracking'!$G$54,'Annual Budgeting and tracking'!$K$54,'Annual Budgeting and tracking'!$O$54)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1-4B5E-A7E1-3964384C0223}"/>
            </c:ext>
          </c:extLst>
        </c:ser>
        <c:ser>
          <c:idx val="0"/>
          <c:order val="1"/>
          <c:tx>
            <c:strRef>
              <c:f>'Annual Budgeting and tracking'!$B$58</c:f>
              <c:strCache>
                <c:ptCount val="1"/>
                <c:pt idx="0">
                  <c:v>Real Cash-Flow balance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('Annual Budgeting and tracking'!$D$54,'Annual Budgeting and tracking'!$H$54,'Annual Budgeting and tracking'!$L$54,'Annual Budgeting and tracking'!$P$54)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01-4B5E-A7E1-3964384C0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745216"/>
        <c:axId val="239581952"/>
      </c:barChart>
      <c:lineChart>
        <c:grouping val="standard"/>
        <c:varyColors val="0"/>
        <c:ser>
          <c:idx val="2"/>
          <c:order val="2"/>
          <c:tx>
            <c:strRef>
              <c:f>'Annual Budgeting and tracking'!$B$59</c:f>
              <c:strCache>
                <c:ptCount val="1"/>
                <c:pt idx="0">
                  <c:v>Accumulative difference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('Annual Budgeting and tracking'!$E$54,'Annual Budgeting and tracking'!$I$54,'Annual Budgeting and tracking'!$M$54,'Annual Budgeting and tracking'!$Q$54)</c:f>
              <c:numCache>
                <c:formatCode>#,##0_ ;[Red]\-#,##0\ 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01-4B5E-A7E1-3964384C0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116416"/>
        <c:axId val="239582528"/>
      </c:lineChart>
      <c:catAx>
        <c:axId val="244745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l-SI"/>
          </a:p>
        </c:txPr>
        <c:crossAx val="239581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8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l-SI"/>
          </a:p>
        </c:txPr>
        <c:crossAx val="244745216"/>
        <c:crosses val="autoZero"/>
        <c:crossBetween val="between"/>
      </c:valAx>
      <c:catAx>
        <c:axId val="245116416"/>
        <c:scaling>
          <c:orientation val="minMax"/>
        </c:scaling>
        <c:delete val="1"/>
        <c:axPos val="b"/>
        <c:majorTickMark val="out"/>
        <c:minorTickMark val="none"/>
        <c:tickLblPos val="nextTo"/>
        <c:crossAx val="239582528"/>
        <c:crosses val="autoZero"/>
        <c:auto val="0"/>
        <c:lblAlgn val="ctr"/>
        <c:lblOffset val="100"/>
        <c:noMultiLvlLbl val="0"/>
      </c:catAx>
      <c:valAx>
        <c:axId val="239582528"/>
        <c:scaling>
          <c:orientation val="minMax"/>
        </c:scaling>
        <c:delete val="1"/>
        <c:axPos val="r"/>
        <c:numFmt formatCode="#,##0_ ;[Red]\-#,##0\ " sourceLinked="1"/>
        <c:majorTickMark val="out"/>
        <c:minorTickMark val="none"/>
        <c:tickLblPos val="nextTo"/>
        <c:crossAx val="245116416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923476956684762"/>
          <c:y val="0.95431484477004036"/>
          <c:w val="0.58117898306189986"/>
          <c:h val="4.06090664812908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l-SI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l-SI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86" workbookViewId="0"/>
  </sheetViews>
  <pageMargins left="0.59055118110236227" right="0.59055118110236227" top="0.59055118110236227" bottom="0.59055118110236227" header="0.51181102362204722" footer="0.51181102362204722"/>
  <pageSetup paperSize="9" orientation="landscape" horizontalDpi="200" verticalDpi="2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5" right="0.75" top="1" bottom="1" header="0" footer="0"/>
  <pageSetup paperSize="9" orientation="landscape" horizontalDpi="200" verticalDpi="2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78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13924" cy="6379535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7308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9"/>
  <sheetViews>
    <sheetView showGridLines="0" tabSelected="1" zoomScaleNormal="100" zoomScalePageLayoutView="60" workbookViewId="0">
      <selection activeCell="J34" sqref="J34"/>
    </sheetView>
  </sheetViews>
  <sheetFormatPr defaultRowHeight="12.75" x14ac:dyDescent="0.2"/>
  <cols>
    <col min="1" max="1" width="5.5703125" style="1" customWidth="1"/>
    <col min="2" max="2" width="4.7109375" style="16" customWidth="1"/>
    <col min="3" max="4" width="4.7109375" style="1" customWidth="1"/>
    <col min="5" max="5" width="39.85546875" style="2" customWidth="1"/>
    <col min="6" max="6" width="39.85546875" style="3" customWidth="1"/>
    <col min="7" max="8" width="15.7109375" style="3" customWidth="1"/>
    <col min="9" max="9" width="12.7109375" customWidth="1"/>
  </cols>
  <sheetData>
    <row r="1" spans="1:6" ht="39" customHeight="1" x14ac:dyDescent="0.2">
      <c r="A1" s="139" t="s">
        <v>270</v>
      </c>
      <c r="B1" s="137"/>
      <c r="C1" s="137"/>
      <c r="D1" s="137"/>
      <c r="E1" s="137"/>
      <c r="F1" s="138"/>
    </row>
    <row r="2" spans="1:6" ht="14.25" x14ac:dyDescent="0.25">
      <c r="A2" s="658"/>
      <c r="B2" s="659"/>
      <c r="C2" s="658"/>
      <c r="D2" s="658"/>
      <c r="E2" s="658"/>
      <c r="F2" s="146"/>
    </row>
    <row r="3" spans="1:6" s="15" customFormat="1" ht="14.25" x14ac:dyDescent="0.25">
      <c r="A3" s="660"/>
      <c r="B3" s="661"/>
      <c r="C3" s="662"/>
      <c r="D3" s="660"/>
      <c r="E3" s="660"/>
      <c r="F3" s="663"/>
    </row>
    <row r="4" spans="1:6" s="7" customFormat="1" ht="18.75" x14ac:dyDescent="0.35">
      <c r="A4" s="660"/>
      <c r="B4" s="664" t="s">
        <v>75</v>
      </c>
      <c r="C4" s="665"/>
      <c r="D4" s="665"/>
      <c r="E4" s="665"/>
      <c r="F4" s="663"/>
    </row>
    <row r="5" spans="1:6" s="4" customFormat="1" ht="14.25" x14ac:dyDescent="0.25">
      <c r="A5" s="658"/>
      <c r="B5" s="666"/>
      <c r="C5" s="667"/>
      <c r="D5" s="667"/>
      <c r="E5" s="667"/>
      <c r="F5" s="146"/>
    </row>
    <row r="6" spans="1:6" s="4" customFormat="1" ht="14.25" x14ac:dyDescent="0.25">
      <c r="A6" s="658"/>
      <c r="B6" s="666"/>
      <c r="C6" s="667"/>
      <c r="D6" s="667"/>
      <c r="E6" s="667"/>
      <c r="F6" s="146"/>
    </row>
    <row r="7" spans="1:6" s="4" customFormat="1" ht="14.25" x14ac:dyDescent="0.25">
      <c r="A7" s="668">
        <v>1</v>
      </c>
      <c r="B7" s="669" t="s">
        <v>76</v>
      </c>
      <c r="C7" s="667"/>
      <c r="D7" s="667"/>
      <c r="E7" s="667"/>
      <c r="F7" s="146"/>
    </row>
    <row r="8" spans="1:6" s="7" customFormat="1" ht="14.25" x14ac:dyDescent="0.25">
      <c r="A8" s="658"/>
      <c r="B8" s="659" t="s">
        <v>77</v>
      </c>
      <c r="C8" s="670" t="s">
        <v>271</v>
      </c>
      <c r="D8" s="667"/>
      <c r="E8" s="658"/>
      <c r="F8" s="146"/>
    </row>
    <row r="9" spans="1:6" s="4" customFormat="1" ht="14.25" x14ac:dyDescent="0.25">
      <c r="A9" s="658"/>
      <c r="B9" s="666"/>
      <c r="C9" s="658"/>
      <c r="D9" s="658"/>
      <c r="E9" s="658"/>
      <c r="F9" s="146"/>
    </row>
    <row r="10" spans="1:6" s="7" customFormat="1" ht="12.75" customHeight="1" x14ac:dyDescent="0.25">
      <c r="A10" s="668">
        <v>2</v>
      </c>
      <c r="B10" s="669" t="s">
        <v>78</v>
      </c>
      <c r="C10" s="658"/>
      <c r="D10" s="658"/>
      <c r="E10" s="658"/>
      <c r="F10" s="146"/>
    </row>
    <row r="11" spans="1:6" s="4" customFormat="1" ht="14.25" x14ac:dyDescent="0.25">
      <c r="A11" s="658"/>
      <c r="B11" s="666" t="s">
        <v>273</v>
      </c>
      <c r="C11" s="670" t="s">
        <v>80</v>
      </c>
      <c r="D11" s="658"/>
      <c r="E11" s="658"/>
      <c r="F11" s="146"/>
    </row>
    <row r="12" spans="1:6" s="4" customFormat="1" ht="14.25" x14ac:dyDescent="0.25">
      <c r="A12" s="658"/>
      <c r="B12" s="666" t="s">
        <v>274</v>
      </c>
      <c r="C12" s="659" t="s">
        <v>281</v>
      </c>
      <c r="D12" s="658"/>
      <c r="E12" s="658"/>
      <c r="F12" s="146"/>
    </row>
    <row r="13" spans="1:6" s="4" customFormat="1" ht="14.25" x14ac:dyDescent="0.25">
      <c r="A13" s="658"/>
      <c r="B13" s="666" t="s">
        <v>275</v>
      </c>
      <c r="C13" s="670" t="s">
        <v>118</v>
      </c>
      <c r="D13" s="658"/>
      <c r="E13" s="658"/>
      <c r="F13" s="146"/>
    </row>
    <row r="14" spans="1:6" s="4" customFormat="1" ht="14.25" x14ac:dyDescent="0.25">
      <c r="A14" s="658"/>
      <c r="B14" s="666" t="s">
        <v>276</v>
      </c>
      <c r="C14" s="670" t="s">
        <v>79</v>
      </c>
      <c r="D14" s="658"/>
      <c r="E14" s="658"/>
      <c r="F14" s="146"/>
    </row>
    <row r="15" spans="1:6" s="4" customFormat="1" ht="14.25" x14ac:dyDescent="0.25">
      <c r="A15" s="658"/>
      <c r="B15" s="666" t="s">
        <v>277</v>
      </c>
      <c r="C15" s="670" t="s">
        <v>296</v>
      </c>
      <c r="D15" s="658"/>
      <c r="E15" s="658"/>
      <c r="F15" s="146"/>
    </row>
    <row r="16" spans="1:6" s="4" customFormat="1" ht="14.25" x14ac:dyDescent="0.25">
      <c r="A16" s="658"/>
      <c r="B16" s="666" t="s">
        <v>278</v>
      </c>
      <c r="C16" s="659" t="s">
        <v>295</v>
      </c>
      <c r="D16" s="658"/>
      <c r="E16" s="658"/>
      <c r="F16" s="146"/>
    </row>
    <row r="17" spans="1:6" s="4" customFormat="1" ht="14.25" x14ac:dyDescent="0.25">
      <c r="A17" s="658"/>
      <c r="B17" s="666" t="s">
        <v>279</v>
      </c>
      <c r="C17" s="670" t="s">
        <v>366</v>
      </c>
      <c r="D17" s="658"/>
      <c r="E17" s="658"/>
      <c r="F17" s="146"/>
    </row>
    <row r="18" spans="1:6" s="4" customFormat="1" ht="14.25" x14ac:dyDescent="0.25">
      <c r="A18" s="658"/>
      <c r="B18" s="666" t="s">
        <v>280</v>
      </c>
      <c r="C18" s="659" t="s">
        <v>378</v>
      </c>
      <c r="D18" s="658"/>
      <c r="E18" s="658"/>
      <c r="F18" s="146"/>
    </row>
    <row r="19" spans="1:6" s="4" customFormat="1" ht="14.25" x14ac:dyDescent="0.25">
      <c r="A19" s="658"/>
      <c r="B19" s="666" t="s">
        <v>297</v>
      </c>
      <c r="C19" s="670" t="s">
        <v>82</v>
      </c>
      <c r="D19" s="658"/>
      <c r="E19" s="658"/>
      <c r="F19" s="146"/>
    </row>
    <row r="20" spans="1:6" s="4" customFormat="1" ht="14.25" x14ac:dyDescent="0.25">
      <c r="A20" s="658"/>
      <c r="B20" s="666" t="s">
        <v>298</v>
      </c>
      <c r="C20" s="670" t="s">
        <v>149</v>
      </c>
      <c r="D20" s="658"/>
      <c r="E20" s="658"/>
      <c r="F20" s="146"/>
    </row>
    <row r="21" spans="1:6" s="4" customFormat="1" ht="14.25" x14ac:dyDescent="0.25">
      <c r="A21" s="658"/>
      <c r="B21" s="666" t="s">
        <v>299</v>
      </c>
      <c r="C21" s="670" t="s">
        <v>81</v>
      </c>
      <c r="D21" s="658"/>
      <c r="E21" s="658"/>
      <c r="F21" s="146"/>
    </row>
    <row r="22" spans="1:6" s="4" customFormat="1" ht="14.25" x14ac:dyDescent="0.25">
      <c r="A22" s="658"/>
      <c r="B22" s="666" t="s">
        <v>365</v>
      </c>
      <c r="C22" s="670" t="s">
        <v>360</v>
      </c>
      <c r="D22" s="658"/>
      <c r="E22" s="658"/>
      <c r="F22" s="146"/>
    </row>
    <row r="23" spans="1:6" s="4" customFormat="1" ht="14.25" x14ac:dyDescent="0.25">
      <c r="A23" s="658"/>
      <c r="B23" s="666" t="s">
        <v>377</v>
      </c>
      <c r="C23" s="670" t="s">
        <v>364</v>
      </c>
      <c r="D23" s="658"/>
      <c r="E23" s="658"/>
      <c r="F23" s="146"/>
    </row>
    <row r="24" spans="1:6" s="4" customFormat="1" ht="14.25" x14ac:dyDescent="0.25">
      <c r="A24" s="146"/>
      <c r="B24" s="146"/>
      <c r="C24" s="658"/>
      <c r="D24" s="658"/>
      <c r="E24" s="658"/>
      <c r="F24" s="146"/>
    </row>
    <row r="25" spans="1:6" s="4" customFormat="1" ht="14.25" x14ac:dyDescent="0.25">
      <c r="A25" s="668"/>
      <c r="B25" s="671"/>
      <c r="C25" s="658"/>
      <c r="D25" s="658"/>
      <c r="E25" s="658"/>
      <c r="F25" s="146"/>
    </row>
    <row r="26" spans="1:6" s="4" customFormat="1" ht="14.25" x14ac:dyDescent="0.25">
      <c r="A26" s="658"/>
      <c r="B26" s="666"/>
      <c r="C26" s="146"/>
      <c r="D26" s="658"/>
      <c r="E26" s="658" t="s">
        <v>380</v>
      </c>
      <c r="F26" s="146"/>
    </row>
    <row r="27" spans="1:6" s="4" customFormat="1" ht="14.25" x14ac:dyDescent="0.25">
      <c r="A27" s="658"/>
      <c r="B27" s="666"/>
      <c r="C27" s="146"/>
      <c r="D27" s="658"/>
      <c r="E27" s="658"/>
      <c r="F27" s="146"/>
    </row>
    <row r="28" spans="1:6" s="4" customFormat="1" ht="14.25" x14ac:dyDescent="0.25">
      <c r="A28" s="658"/>
      <c r="B28" s="666"/>
      <c r="C28" s="146"/>
      <c r="D28" s="658"/>
      <c r="E28" s="658"/>
      <c r="F28" s="146"/>
    </row>
    <row r="29" spans="1:6" s="4" customFormat="1" ht="14.25" x14ac:dyDescent="0.25">
      <c r="A29" s="658"/>
      <c r="B29" s="666"/>
      <c r="C29" s="659"/>
      <c r="D29" s="658"/>
      <c r="E29" s="658"/>
      <c r="F29" s="146"/>
    </row>
    <row r="30" spans="1:6" s="4" customFormat="1" x14ac:dyDescent="0.2">
      <c r="A30" s="6"/>
      <c r="B30" s="37"/>
      <c r="C30" s="8"/>
      <c r="D30" s="6"/>
      <c r="E30" s="6"/>
    </row>
    <row r="31" spans="1:6" s="4" customFormat="1" x14ac:dyDescent="0.2">
      <c r="A31" s="6"/>
      <c r="B31" s="37"/>
      <c r="C31" s="8"/>
      <c r="D31" s="6"/>
      <c r="E31" s="6"/>
    </row>
    <row r="32" spans="1:6" s="4" customFormat="1" x14ac:dyDescent="0.2">
      <c r="A32" s="6"/>
      <c r="B32" s="37"/>
      <c r="C32" s="8"/>
      <c r="D32" s="6"/>
      <c r="E32" s="6"/>
    </row>
    <row r="33" spans="1:6" s="4" customFormat="1" x14ac:dyDescent="0.2">
      <c r="A33" s="6"/>
      <c r="B33" s="37"/>
      <c r="C33" s="8"/>
      <c r="D33" s="6"/>
      <c r="E33" s="6"/>
    </row>
    <row r="34" spans="1:6" s="4" customFormat="1" x14ac:dyDescent="0.2">
      <c r="A34" s="6"/>
      <c r="B34" s="37"/>
      <c r="C34" s="8"/>
      <c r="D34" s="6"/>
      <c r="E34" s="6"/>
    </row>
    <row r="35" spans="1:6" s="4" customFormat="1" x14ac:dyDescent="0.2">
      <c r="A35" s="6"/>
      <c r="B35" s="37"/>
      <c r="C35" s="8"/>
      <c r="D35" s="6"/>
      <c r="E35" s="6"/>
    </row>
    <row r="36" spans="1:6" s="4" customFormat="1" x14ac:dyDescent="0.2">
      <c r="A36" s="6"/>
      <c r="B36" s="37"/>
      <c r="C36" s="8"/>
      <c r="D36" s="6"/>
      <c r="E36" s="6"/>
    </row>
    <row r="37" spans="1:6" s="4" customFormat="1" x14ac:dyDescent="0.2">
      <c r="A37" s="6"/>
      <c r="B37" s="37"/>
      <c r="C37" s="8"/>
      <c r="D37" s="6"/>
      <c r="E37" s="6"/>
    </row>
    <row r="38" spans="1:6" s="4" customFormat="1" x14ac:dyDescent="0.2">
      <c r="A38" s="6"/>
      <c r="B38" s="37"/>
      <c r="C38" s="8"/>
      <c r="D38" s="6"/>
      <c r="E38" s="6"/>
    </row>
    <row r="39" spans="1:6" s="4" customFormat="1" x14ac:dyDescent="0.2">
      <c r="A39" s="6"/>
      <c r="B39" s="37"/>
      <c r="C39" s="8"/>
      <c r="D39" s="6"/>
      <c r="E39" s="6"/>
    </row>
    <row r="40" spans="1:6" s="4" customFormat="1" x14ac:dyDescent="0.2">
      <c r="A40" s="6"/>
      <c r="B40" s="37"/>
      <c r="C40" s="8"/>
      <c r="D40" s="6"/>
      <c r="E40" s="6"/>
    </row>
    <row r="41" spans="1:6" s="4" customFormat="1" x14ac:dyDescent="0.2">
      <c r="A41" s="6"/>
      <c r="B41" s="37"/>
      <c r="C41" s="8"/>
      <c r="D41" s="6"/>
      <c r="E41" s="6"/>
    </row>
    <row r="42" spans="1:6" s="4" customFormat="1" x14ac:dyDescent="0.2">
      <c r="A42" s="6"/>
      <c r="B42" s="37"/>
      <c r="C42" s="8"/>
      <c r="D42" s="6"/>
      <c r="E42" s="6"/>
    </row>
    <row r="43" spans="1:6" x14ac:dyDescent="0.2">
      <c r="A43" s="6"/>
      <c r="B43" s="8"/>
      <c r="C43" s="6"/>
      <c r="D43" s="6"/>
      <c r="E43" s="6"/>
      <c r="F43" s="4"/>
    </row>
    <row r="44" spans="1:6" x14ac:dyDescent="0.2">
      <c r="A44" s="6"/>
      <c r="B44" s="8"/>
      <c r="C44" s="6"/>
      <c r="D44" s="6"/>
      <c r="E44" s="6"/>
      <c r="F44" s="4"/>
    </row>
    <row r="45" spans="1:6" x14ac:dyDescent="0.2">
      <c r="A45" s="6"/>
      <c r="B45" s="8"/>
      <c r="C45" s="6"/>
      <c r="D45" s="6"/>
      <c r="E45" s="6"/>
      <c r="F45" s="4"/>
    </row>
    <row r="46" spans="1:6" x14ac:dyDescent="0.2">
      <c r="A46" s="6"/>
      <c r="B46" s="8"/>
      <c r="C46" s="6"/>
      <c r="D46" s="6"/>
      <c r="E46" s="6"/>
      <c r="F46" s="4"/>
    </row>
    <row r="47" spans="1:6" x14ac:dyDescent="0.2">
      <c r="A47" s="6"/>
      <c r="B47" s="8"/>
      <c r="C47" s="6"/>
      <c r="D47" s="6"/>
      <c r="E47" s="6"/>
      <c r="F47" s="4"/>
    </row>
    <row r="48" spans="1:6" x14ac:dyDescent="0.2">
      <c r="A48" s="6"/>
      <c r="B48" s="8"/>
      <c r="C48" s="6"/>
      <c r="D48" s="6"/>
      <c r="E48" s="6"/>
      <c r="F48" s="4"/>
    </row>
    <row r="49" spans="1:6" x14ac:dyDescent="0.2">
      <c r="A49" s="6"/>
      <c r="B49" s="8"/>
      <c r="C49" s="6"/>
      <c r="D49" s="6"/>
      <c r="E49" s="6"/>
      <c r="F49" s="4"/>
    </row>
    <row r="50" spans="1:6" x14ac:dyDescent="0.2">
      <c r="A50" s="6"/>
      <c r="B50" s="8"/>
      <c r="C50" s="6"/>
      <c r="D50" s="6"/>
      <c r="E50" s="6"/>
      <c r="F50" s="4"/>
    </row>
    <row r="51" spans="1:6" x14ac:dyDescent="0.2">
      <c r="A51" s="6"/>
      <c r="B51" s="8"/>
      <c r="C51" s="6"/>
      <c r="D51" s="6"/>
      <c r="E51" s="6"/>
      <c r="F51" s="4"/>
    </row>
    <row r="52" spans="1:6" x14ac:dyDescent="0.2">
      <c r="A52" s="6"/>
      <c r="B52" s="8"/>
      <c r="C52" s="6"/>
      <c r="D52" s="6"/>
      <c r="E52" s="6"/>
      <c r="F52" s="4"/>
    </row>
    <row r="53" spans="1:6" x14ac:dyDescent="0.2">
      <c r="A53" s="6"/>
      <c r="B53" s="8"/>
      <c r="C53" s="6"/>
      <c r="D53" s="6"/>
      <c r="E53" s="6"/>
      <c r="F53" s="4"/>
    </row>
    <row r="54" spans="1:6" x14ac:dyDescent="0.2">
      <c r="A54" s="6"/>
      <c r="B54" s="8"/>
      <c r="C54" s="6"/>
      <c r="D54" s="6"/>
      <c r="E54" s="6"/>
      <c r="F54" s="4"/>
    </row>
    <row r="55" spans="1:6" x14ac:dyDescent="0.2">
      <c r="A55" s="6"/>
      <c r="B55" s="8"/>
      <c r="C55" s="6"/>
      <c r="D55" s="6"/>
      <c r="E55" s="6"/>
      <c r="F55" s="4"/>
    </row>
    <row r="56" spans="1:6" x14ac:dyDescent="0.2">
      <c r="A56" s="6"/>
      <c r="B56" s="8"/>
      <c r="C56" s="6"/>
      <c r="D56" s="6"/>
      <c r="E56" s="6"/>
      <c r="F56" s="4"/>
    </row>
    <row r="57" spans="1:6" x14ac:dyDescent="0.2">
      <c r="A57" s="6"/>
      <c r="B57" s="8"/>
      <c r="C57" s="6"/>
      <c r="D57" s="6"/>
      <c r="E57" s="6"/>
      <c r="F57" s="4"/>
    </row>
    <row r="58" spans="1:6" x14ac:dyDescent="0.2">
      <c r="A58" s="6"/>
      <c r="B58" s="8"/>
      <c r="C58" s="6"/>
      <c r="D58" s="6"/>
      <c r="E58" s="6"/>
      <c r="F58" s="4"/>
    </row>
    <row r="59" spans="1:6" x14ac:dyDescent="0.2">
      <c r="A59" s="6"/>
      <c r="B59" s="8"/>
      <c r="C59" s="6"/>
      <c r="D59" s="6"/>
      <c r="E59" s="6"/>
      <c r="F59" s="4"/>
    </row>
    <row r="60" spans="1:6" x14ac:dyDescent="0.2">
      <c r="A60" s="6"/>
      <c r="B60" s="8"/>
      <c r="C60" s="6"/>
      <c r="D60" s="6"/>
      <c r="E60" s="6"/>
      <c r="F60" s="4"/>
    </row>
    <row r="61" spans="1:6" x14ac:dyDescent="0.2">
      <c r="A61" s="6"/>
      <c r="B61" s="8"/>
      <c r="C61" s="6"/>
      <c r="D61" s="6"/>
      <c r="E61" s="6"/>
      <c r="F61" s="4"/>
    </row>
    <row r="62" spans="1:6" x14ac:dyDescent="0.2">
      <c r="A62" s="6"/>
      <c r="B62" s="8"/>
      <c r="C62" s="6"/>
      <c r="D62" s="6"/>
      <c r="E62" s="6"/>
      <c r="F62" s="4"/>
    </row>
    <row r="63" spans="1:6" x14ac:dyDescent="0.2">
      <c r="A63" s="6"/>
      <c r="B63" s="8"/>
      <c r="C63" s="6"/>
      <c r="D63" s="6"/>
      <c r="E63" s="6"/>
      <c r="F63" s="4"/>
    </row>
    <row r="64" spans="1:6" x14ac:dyDescent="0.2">
      <c r="A64" s="6"/>
      <c r="B64" s="8"/>
      <c r="C64" s="6"/>
      <c r="D64" s="6"/>
      <c r="E64" s="6"/>
      <c r="F64" s="4"/>
    </row>
    <row r="65" spans="1:6" x14ac:dyDescent="0.2">
      <c r="A65" s="6"/>
      <c r="B65" s="8"/>
      <c r="C65" s="6"/>
      <c r="D65" s="6"/>
      <c r="E65" s="6"/>
      <c r="F65" s="4"/>
    </row>
    <row r="66" spans="1:6" x14ac:dyDescent="0.2">
      <c r="A66" s="6"/>
      <c r="B66" s="8"/>
      <c r="C66" s="6"/>
      <c r="D66" s="6"/>
      <c r="E66" s="6"/>
      <c r="F66" s="4"/>
    </row>
    <row r="67" spans="1:6" x14ac:dyDescent="0.2">
      <c r="A67" s="6"/>
      <c r="B67" s="8"/>
      <c r="C67" s="6"/>
      <c r="D67" s="6"/>
      <c r="E67" s="6"/>
      <c r="F67" s="4"/>
    </row>
    <row r="68" spans="1:6" x14ac:dyDescent="0.2">
      <c r="A68" s="6"/>
      <c r="B68" s="8"/>
      <c r="C68" s="6"/>
      <c r="D68" s="6"/>
      <c r="E68" s="6"/>
      <c r="F68" s="4"/>
    </row>
    <row r="69" spans="1:6" x14ac:dyDescent="0.2">
      <c r="A69" s="6"/>
      <c r="B69" s="8"/>
      <c r="C69" s="6"/>
      <c r="D69" s="6"/>
      <c r="E69" s="6"/>
      <c r="F69" s="4"/>
    </row>
    <row r="70" spans="1:6" x14ac:dyDescent="0.2">
      <c r="A70" s="6"/>
      <c r="B70" s="8"/>
      <c r="C70" s="6"/>
      <c r="D70" s="6"/>
      <c r="E70" s="6"/>
      <c r="F70" s="4"/>
    </row>
    <row r="71" spans="1:6" x14ac:dyDescent="0.2">
      <c r="A71" s="6"/>
      <c r="B71" s="8"/>
      <c r="C71" s="6"/>
      <c r="D71" s="6"/>
      <c r="E71" s="6"/>
      <c r="F71" s="4"/>
    </row>
    <row r="72" spans="1:6" x14ac:dyDescent="0.2">
      <c r="A72" s="6"/>
      <c r="B72" s="8"/>
      <c r="C72" s="6"/>
      <c r="D72" s="6"/>
      <c r="E72" s="6"/>
      <c r="F72" s="4"/>
    </row>
    <row r="73" spans="1:6" x14ac:dyDescent="0.2">
      <c r="A73" s="6"/>
      <c r="B73" s="8"/>
      <c r="C73" s="6"/>
      <c r="D73" s="6"/>
      <c r="E73" s="6"/>
      <c r="F73" s="4"/>
    </row>
    <row r="74" spans="1:6" x14ac:dyDescent="0.2">
      <c r="A74" s="6"/>
      <c r="B74" s="8"/>
      <c r="C74" s="6"/>
      <c r="D74" s="6"/>
      <c r="E74" s="6"/>
      <c r="F74" s="4"/>
    </row>
    <row r="75" spans="1:6" x14ac:dyDescent="0.2">
      <c r="A75" s="6"/>
      <c r="B75" s="8"/>
      <c r="C75" s="6"/>
      <c r="D75" s="6"/>
      <c r="E75" s="6"/>
      <c r="F75" s="4"/>
    </row>
    <row r="76" spans="1:6" x14ac:dyDescent="0.2">
      <c r="A76" s="30"/>
      <c r="B76" s="36"/>
      <c r="C76" s="30"/>
      <c r="D76" s="30"/>
      <c r="E76" s="6"/>
      <c r="F76" s="4"/>
    </row>
    <row r="77" spans="1:6" x14ac:dyDescent="0.2">
      <c r="A77" s="30"/>
      <c r="B77" s="36"/>
      <c r="C77" s="30"/>
      <c r="D77" s="30"/>
      <c r="E77" s="6"/>
      <c r="F77" s="4"/>
    </row>
    <row r="78" spans="1:6" x14ac:dyDescent="0.2">
      <c r="A78" s="30"/>
      <c r="B78" s="36"/>
      <c r="C78" s="30"/>
      <c r="D78" s="30"/>
      <c r="E78" s="6"/>
      <c r="F78" s="4"/>
    </row>
    <row r="79" spans="1:6" x14ac:dyDescent="0.2">
      <c r="A79" s="30"/>
      <c r="B79" s="36"/>
      <c r="C79" s="30"/>
      <c r="D79" s="30"/>
      <c r="E79" s="6"/>
      <c r="F79" s="4"/>
    </row>
    <row r="80" spans="1:6" x14ac:dyDescent="0.2">
      <c r="A80" s="30"/>
      <c r="B80" s="36"/>
      <c r="C80" s="30"/>
      <c r="D80" s="30"/>
      <c r="E80" s="6"/>
      <c r="F80" s="4"/>
    </row>
    <row r="81" spans="1:6" x14ac:dyDescent="0.2">
      <c r="A81" s="30"/>
      <c r="B81" s="36"/>
      <c r="C81" s="30"/>
      <c r="D81" s="30"/>
      <c r="E81" s="6"/>
      <c r="F81" s="4"/>
    </row>
    <row r="82" spans="1:6" x14ac:dyDescent="0.2">
      <c r="A82" s="30"/>
      <c r="B82" s="36"/>
      <c r="C82" s="30"/>
      <c r="D82" s="30"/>
      <c r="E82" s="6"/>
      <c r="F82" s="4"/>
    </row>
    <row r="83" spans="1:6" x14ac:dyDescent="0.2">
      <c r="A83" s="30"/>
      <c r="B83" s="36"/>
      <c r="C83" s="30"/>
      <c r="D83" s="30"/>
      <c r="E83" s="6"/>
      <c r="F83" s="4"/>
    </row>
    <row r="84" spans="1:6" x14ac:dyDescent="0.2">
      <c r="A84" s="30"/>
      <c r="B84" s="36"/>
      <c r="C84" s="30"/>
      <c r="D84" s="30"/>
      <c r="E84" s="6"/>
      <c r="F84" s="4"/>
    </row>
    <row r="85" spans="1:6" x14ac:dyDescent="0.2">
      <c r="A85" s="30"/>
      <c r="B85" s="36"/>
      <c r="C85" s="30"/>
      <c r="D85" s="30"/>
      <c r="E85" s="6"/>
      <c r="F85" s="4"/>
    </row>
    <row r="86" spans="1:6" x14ac:dyDescent="0.2">
      <c r="A86" s="30"/>
      <c r="B86" s="36"/>
      <c r="C86" s="30"/>
      <c r="D86" s="30"/>
      <c r="E86" s="6"/>
      <c r="F86" s="4"/>
    </row>
    <row r="87" spans="1:6" x14ac:dyDescent="0.2">
      <c r="A87" s="30"/>
      <c r="B87" s="36"/>
      <c r="C87" s="30"/>
      <c r="D87" s="30"/>
      <c r="E87" s="6"/>
      <c r="F87" s="4"/>
    </row>
    <row r="88" spans="1:6" x14ac:dyDescent="0.2">
      <c r="A88" s="30"/>
      <c r="B88" s="36"/>
      <c r="C88" s="30"/>
      <c r="D88" s="30"/>
      <c r="E88" s="6"/>
      <c r="F88" s="4"/>
    </row>
    <row r="89" spans="1:6" x14ac:dyDescent="0.2">
      <c r="A89" s="30"/>
      <c r="B89" s="36"/>
      <c r="C89" s="30"/>
      <c r="D89" s="30"/>
      <c r="E89" s="6"/>
      <c r="F89" s="4"/>
    </row>
    <row r="90" spans="1:6" x14ac:dyDescent="0.2">
      <c r="A90" s="30"/>
      <c r="B90" s="36"/>
      <c r="C90" s="30"/>
      <c r="D90" s="30"/>
      <c r="E90" s="6"/>
      <c r="F90" s="4"/>
    </row>
    <row r="91" spans="1:6" x14ac:dyDescent="0.2">
      <c r="A91" s="30"/>
      <c r="B91" s="36"/>
      <c r="C91" s="30"/>
      <c r="D91" s="30"/>
      <c r="E91" s="6"/>
      <c r="F91" s="4"/>
    </row>
    <row r="92" spans="1:6" x14ac:dyDescent="0.2">
      <c r="A92" s="30"/>
      <c r="B92" s="36"/>
      <c r="C92" s="30"/>
      <c r="D92" s="30"/>
      <c r="E92" s="6"/>
      <c r="F92" s="4"/>
    </row>
    <row r="93" spans="1:6" x14ac:dyDescent="0.2">
      <c r="A93" s="30"/>
      <c r="B93" s="36"/>
      <c r="C93" s="30"/>
      <c r="D93" s="30"/>
      <c r="E93" s="6"/>
      <c r="F93" s="4"/>
    </row>
    <row r="94" spans="1:6" x14ac:dyDescent="0.2">
      <c r="A94" s="30"/>
      <c r="B94" s="36"/>
      <c r="C94" s="30"/>
      <c r="D94" s="30"/>
      <c r="E94" s="6"/>
      <c r="F94" s="4"/>
    </row>
    <row r="95" spans="1:6" x14ac:dyDescent="0.2">
      <c r="A95" s="30"/>
      <c r="B95" s="36"/>
      <c r="C95" s="30"/>
      <c r="D95" s="30"/>
      <c r="E95" s="6"/>
      <c r="F95" s="4"/>
    </row>
    <row r="96" spans="1:6" x14ac:dyDescent="0.2">
      <c r="A96" s="30"/>
      <c r="B96" s="36"/>
      <c r="C96" s="30"/>
      <c r="D96" s="30"/>
      <c r="E96" s="6"/>
      <c r="F96" s="4"/>
    </row>
    <row r="97" spans="1:6" x14ac:dyDescent="0.2">
      <c r="A97" s="30"/>
      <c r="B97" s="36"/>
      <c r="C97" s="30"/>
      <c r="D97" s="30"/>
      <c r="E97" s="6"/>
      <c r="F97" s="4"/>
    </row>
    <row r="98" spans="1:6" x14ac:dyDescent="0.2">
      <c r="A98" s="30"/>
      <c r="B98" s="36"/>
      <c r="C98" s="30"/>
      <c r="D98" s="30"/>
      <c r="E98" s="6"/>
      <c r="F98" s="4"/>
    </row>
    <row r="99" spans="1:6" x14ac:dyDescent="0.2">
      <c r="A99" s="30"/>
      <c r="B99" s="36"/>
      <c r="C99" s="30"/>
      <c r="D99" s="30"/>
      <c r="E99" s="6"/>
      <c r="F99" s="4"/>
    </row>
    <row r="100" spans="1:6" x14ac:dyDescent="0.2">
      <c r="A100" s="30"/>
      <c r="B100" s="36"/>
      <c r="C100" s="30"/>
      <c r="D100" s="30"/>
      <c r="E100" s="6"/>
      <c r="F100" s="4"/>
    </row>
    <row r="101" spans="1:6" x14ac:dyDescent="0.2">
      <c r="A101" s="30"/>
      <c r="B101" s="36"/>
      <c r="C101" s="30"/>
      <c r="D101" s="30"/>
      <c r="E101" s="6"/>
      <c r="F101" s="4"/>
    </row>
    <row r="102" spans="1:6" x14ac:dyDescent="0.2">
      <c r="A102" s="30"/>
      <c r="B102" s="36"/>
      <c r="C102" s="30"/>
      <c r="D102" s="30"/>
      <c r="E102" s="6"/>
      <c r="F102" s="4"/>
    </row>
    <row r="103" spans="1:6" x14ac:dyDescent="0.2">
      <c r="A103" s="30"/>
      <c r="B103" s="36"/>
      <c r="C103" s="30"/>
      <c r="D103" s="30"/>
      <c r="E103" s="6"/>
      <c r="F103" s="4"/>
    </row>
    <row r="104" spans="1:6" x14ac:dyDescent="0.2">
      <c r="A104" s="30"/>
      <c r="B104" s="36"/>
      <c r="C104" s="30"/>
      <c r="D104" s="30"/>
      <c r="E104" s="6"/>
      <c r="F104" s="4"/>
    </row>
    <row r="105" spans="1:6" x14ac:dyDescent="0.2">
      <c r="A105" s="30"/>
      <c r="B105" s="36"/>
      <c r="C105" s="30"/>
      <c r="D105" s="30"/>
      <c r="E105" s="6"/>
      <c r="F105" s="4"/>
    </row>
    <row r="106" spans="1:6" x14ac:dyDescent="0.2">
      <c r="A106" s="30"/>
      <c r="B106" s="36"/>
      <c r="C106" s="30"/>
      <c r="D106" s="30"/>
      <c r="E106" s="6"/>
      <c r="F106" s="4"/>
    </row>
    <row r="107" spans="1:6" x14ac:dyDescent="0.2">
      <c r="A107" s="30"/>
      <c r="B107" s="36"/>
      <c r="C107" s="30"/>
      <c r="D107" s="30"/>
      <c r="E107" s="6"/>
      <c r="F107" s="4"/>
    </row>
    <row r="108" spans="1:6" x14ac:dyDescent="0.2">
      <c r="A108" s="30"/>
      <c r="B108" s="36"/>
      <c r="C108" s="30"/>
      <c r="D108" s="30"/>
      <c r="E108" s="6"/>
      <c r="F108" s="4"/>
    </row>
    <row r="109" spans="1:6" x14ac:dyDescent="0.2">
      <c r="A109" s="30"/>
      <c r="B109" s="36"/>
      <c r="C109" s="30"/>
      <c r="D109" s="30"/>
      <c r="E109" s="6"/>
      <c r="F109" s="4"/>
    </row>
    <row r="110" spans="1:6" x14ac:dyDescent="0.2">
      <c r="A110" s="30"/>
      <c r="B110" s="36"/>
      <c r="C110" s="30"/>
      <c r="D110" s="30"/>
      <c r="E110" s="6"/>
      <c r="F110" s="4"/>
    </row>
    <row r="111" spans="1:6" x14ac:dyDescent="0.2">
      <c r="A111" s="30"/>
      <c r="B111" s="36"/>
      <c r="C111" s="30"/>
      <c r="D111" s="30"/>
      <c r="E111" s="6"/>
      <c r="F111" s="4"/>
    </row>
    <row r="112" spans="1:6" x14ac:dyDescent="0.2">
      <c r="A112" s="30"/>
      <c r="B112" s="36"/>
      <c r="C112" s="30"/>
      <c r="D112" s="30"/>
      <c r="E112" s="6"/>
      <c r="F112" s="4"/>
    </row>
    <row r="113" spans="1:6" x14ac:dyDescent="0.2">
      <c r="A113" s="30"/>
      <c r="B113" s="36"/>
      <c r="C113" s="30"/>
      <c r="D113" s="30"/>
      <c r="E113" s="6"/>
      <c r="F113" s="4"/>
    </row>
    <row r="114" spans="1:6" x14ac:dyDescent="0.2">
      <c r="A114" s="30"/>
      <c r="B114" s="36"/>
      <c r="C114" s="30"/>
      <c r="D114" s="30"/>
      <c r="E114" s="6"/>
      <c r="F114" s="4"/>
    </row>
    <row r="115" spans="1:6" x14ac:dyDescent="0.2">
      <c r="A115" s="30"/>
      <c r="B115" s="36"/>
      <c r="C115" s="30"/>
      <c r="D115" s="30"/>
      <c r="E115" s="6"/>
      <c r="F115" s="4"/>
    </row>
    <row r="116" spans="1:6" x14ac:dyDescent="0.2">
      <c r="A116" s="30"/>
      <c r="B116" s="36"/>
      <c r="C116" s="30"/>
      <c r="D116" s="30"/>
      <c r="E116" s="6"/>
      <c r="F116" s="4"/>
    </row>
    <row r="117" spans="1:6" x14ac:dyDescent="0.2">
      <c r="A117" s="30"/>
      <c r="B117" s="36"/>
      <c r="C117" s="30"/>
      <c r="D117" s="30"/>
      <c r="E117" s="6"/>
      <c r="F117" s="4"/>
    </row>
    <row r="118" spans="1:6" x14ac:dyDescent="0.2">
      <c r="A118" s="30"/>
      <c r="B118" s="36"/>
      <c r="C118" s="30"/>
      <c r="D118" s="30"/>
      <c r="E118" s="6"/>
      <c r="F118" s="4"/>
    </row>
    <row r="119" spans="1:6" x14ac:dyDescent="0.2">
      <c r="A119" s="30"/>
      <c r="B119" s="36"/>
      <c r="C119" s="30"/>
      <c r="D119" s="30"/>
      <c r="E119" s="6"/>
      <c r="F119" s="4"/>
    </row>
    <row r="120" spans="1:6" x14ac:dyDescent="0.2">
      <c r="A120" s="30"/>
      <c r="B120" s="36"/>
      <c r="C120" s="30"/>
      <c r="D120" s="30"/>
      <c r="E120" s="6"/>
      <c r="F120" s="4"/>
    </row>
    <row r="121" spans="1:6" x14ac:dyDescent="0.2">
      <c r="A121" s="30"/>
      <c r="B121" s="36"/>
      <c r="C121" s="30"/>
      <c r="D121" s="30"/>
      <c r="E121" s="6"/>
      <c r="F121" s="4"/>
    </row>
    <row r="122" spans="1:6" x14ac:dyDescent="0.2">
      <c r="A122" s="30"/>
      <c r="B122" s="36"/>
      <c r="C122" s="30"/>
      <c r="D122" s="30"/>
      <c r="E122" s="6"/>
      <c r="F122" s="4"/>
    </row>
    <row r="123" spans="1:6" x14ac:dyDescent="0.2">
      <c r="A123" s="30"/>
      <c r="B123" s="36"/>
      <c r="C123" s="30"/>
      <c r="D123" s="30"/>
      <c r="E123" s="6"/>
      <c r="F123" s="4"/>
    </row>
    <row r="124" spans="1:6" x14ac:dyDescent="0.2">
      <c r="A124" s="30"/>
      <c r="B124" s="36"/>
      <c r="C124" s="30"/>
      <c r="D124" s="30"/>
      <c r="E124" s="6"/>
      <c r="F124" s="4"/>
    </row>
    <row r="125" spans="1:6" x14ac:dyDescent="0.2">
      <c r="A125" s="30"/>
      <c r="B125" s="36"/>
      <c r="C125" s="30"/>
      <c r="D125" s="30"/>
      <c r="E125" s="6"/>
      <c r="F125" s="4"/>
    </row>
    <row r="126" spans="1:6" x14ac:dyDescent="0.2">
      <c r="A126" s="30"/>
      <c r="B126" s="36"/>
      <c r="C126" s="30"/>
      <c r="D126" s="30"/>
      <c r="E126" s="6"/>
      <c r="F126" s="4"/>
    </row>
    <row r="127" spans="1:6" x14ac:dyDescent="0.2">
      <c r="A127" s="30"/>
      <c r="B127" s="36"/>
      <c r="C127" s="30"/>
      <c r="D127" s="30"/>
      <c r="E127" s="6"/>
      <c r="F127" s="4"/>
    </row>
    <row r="128" spans="1:6" x14ac:dyDescent="0.2">
      <c r="A128" s="30"/>
      <c r="B128" s="36"/>
      <c r="C128" s="30"/>
      <c r="D128" s="30"/>
      <c r="E128" s="6"/>
      <c r="F128" s="4"/>
    </row>
    <row r="129" spans="1:6" x14ac:dyDescent="0.2">
      <c r="A129" s="30"/>
      <c r="B129" s="36"/>
      <c r="C129" s="30"/>
      <c r="D129" s="30"/>
      <c r="E129" s="6"/>
      <c r="F129" s="4"/>
    </row>
    <row r="130" spans="1:6" x14ac:dyDescent="0.2">
      <c r="A130" s="30"/>
      <c r="B130" s="36"/>
      <c r="C130" s="30"/>
      <c r="D130" s="30"/>
      <c r="E130" s="6"/>
      <c r="F130" s="4"/>
    </row>
    <row r="131" spans="1:6" x14ac:dyDescent="0.2">
      <c r="A131" s="30"/>
      <c r="B131" s="36"/>
      <c r="C131" s="30"/>
      <c r="D131" s="30"/>
      <c r="E131" s="6"/>
      <c r="F131" s="4"/>
    </row>
    <row r="132" spans="1:6" x14ac:dyDescent="0.2">
      <c r="A132" s="30"/>
      <c r="B132" s="36"/>
      <c r="C132" s="30"/>
      <c r="D132" s="30"/>
      <c r="E132" s="6"/>
      <c r="F132" s="4"/>
    </row>
    <row r="133" spans="1:6" x14ac:dyDescent="0.2">
      <c r="A133" s="30"/>
      <c r="B133" s="36"/>
      <c r="C133" s="30"/>
      <c r="D133" s="30"/>
      <c r="E133" s="6"/>
      <c r="F133" s="4"/>
    </row>
    <row r="134" spans="1:6" x14ac:dyDescent="0.2">
      <c r="A134" s="30"/>
      <c r="B134" s="36"/>
      <c r="C134" s="30"/>
      <c r="D134" s="30"/>
      <c r="E134" s="6"/>
      <c r="F134" s="4"/>
    </row>
    <row r="135" spans="1:6" x14ac:dyDescent="0.2">
      <c r="A135" s="30"/>
      <c r="B135" s="36"/>
      <c r="C135" s="30"/>
      <c r="D135" s="30"/>
      <c r="E135" s="6"/>
      <c r="F135" s="4"/>
    </row>
    <row r="136" spans="1:6" x14ac:dyDescent="0.2">
      <c r="A136" s="30"/>
      <c r="B136" s="36"/>
      <c r="C136" s="30"/>
      <c r="D136" s="30"/>
      <c r="E136" s="6"/>
      <c r="F136" s="4"/>
    </row>
    <row r="137" spans="1:6" x14ac:dyDescent="0.2">
      <c r="A137" s="30"/>
      <c r="B137" s="36"/>
      <c r="C137" s="30"/>
      <c r="D137" s="30"/>
      <c r="E137" s="6"/>
      <c r="F137" s="4"/>
    </row>
    <row r="138" spans="1:6" x14ac:dyDescent="0.2">
      <c r="A138" s="30"/>
      <c r="B138" s="36"/>
      <c r="C138" s="30"/>
      <c r="D138" s="30"/>
      <c r="E138" s="6"/>
      <c r="F138" s="4"/>
    </row>
    <row r="139" spans="1:6" x14ac:dyDescent="0.2">
      <c r="A139" s="30"/>
      <c r="B139" s="36"/>
      <c r="C139" s="30"/>
      <c r="D139" s="30"/>
      <c r="E139" s="6"/>
      <c r="F139" s="4"/>
    </row>
    <row r="140" spans="1:6" x14ac:dyDescent="0.2">
      <c r="A140" s="30"/>
      <c r="B140" s="36"/>
      <c r="C140" s="30"/>
      <c r="D140" s="30"/>
      <c r="E140" s="6"/>
      <c r="F140" s="4"/>
    </row>
    <row r="141" spans="1:6" x14ac:dyDescent="0.2">
      <c r="A141" s="30"/>
      <c r="B141" s="36"/>
      <c r="C141" s="30"/>
      <c r="D141" s="30"/>
      <c r="E141" s="6"/>
      <c r="F141" s="4"/>
    </row>
    <row r="142" spans="1:6" x14ac:dyDescent="0.2">
      <c r="A142" s="30"/>
      <c r="B142" s="36"/>
      <c r="C142" s="30"/>
      <c r="D142" s="30"/>
      <c r="E142" s="6"/>
      <c r="F142" s="4"/>
    </row>
    <row r="143" spans="1:6" x14ac:dyDescent="0.2">
      <c r="A143" s="30"/>
      <c r="B143" s="36"/>
      <c r="C143" s="30"/>
      <c r="D143" s="30"/>
      <c r="E143" s="6"/>
      <c r="F143" s="4"/>
    </row>
    <row r="144" spans="1:6" x14ac:dyDescent="0.2">
      <c r="A144" s="30"/>
      <c r="B144" s="36"/>
      <c r="C144" s="30"/>
      <c r="D144" s="30"/>
      <c r="E144" s="6"/>
      <c r="F144" s="4"/>
    </row>
    <row r="145" spans="1:6" x14ac:dyDescent="0.2">
      <c r="A145" s="30"/>
      <c r="B145" s="36"/>
      <c r="C145" s="30"/>
      <c r="D145" s="30"/>
      <c r="E145" s="6"/>
      <c r="F145" s="4"/>
    </row>
    <row r="146" spans="1:6" x14ac:dyDescent="0.2">
      <c r="A146" s="30"/>
      <c r="B146" s="36"/>
      <c r="C146" s="30"/>
      <c r="D146" s="30"/>
      <c r="E146" s="6"/>
      <c r="F146" s="4"/>
    </row>
    <row r="147" spans="1:6" x14ac:dyDescent="0.2">
      <c r="A147" s="30"/>
      <c r="B147" s="36"/>
      <c r="C147" s="30"/>
      <c r="D147" s="30"/>
      <c r="E147" s="6"/>
      <c r="F147" s="4"/>
    </row>
    <row r="148" spans="1:6" x14ac:dyDescent="0.2">
      <c r="A148" s="30"/>
      <c r="B148" s="36"/>
      <c r="C148" s="30"/>
      <c r="D148" s="30"/>
      <c r="E148" s="6"/>
      <c r="F148" s="4"/>
    </row>
    <row r="149" spans="1:6" x14ac:dyDescent="0.2">
      <c r="A149" s="30"/>
      <c r="B149" s="36"/>
      <c r="C149" s="30"/>
      <c r="D149" s="30"/>
      <c r="E149" s="6"/>
      <c r="F149" s="4"/>
    </row>
    <row r="150" spans="1:6" x14ac:dyDescent="0.2">
      <c r="A150" s="30"/>
      <c r="B150" s="36"/>
      <c r="C150" s="30"/>
      <c r="D150" s="30"/>
      <c r="E150" s="6"/>
      <c r="F150" s="4"/>
    </row>
    <row r="151" spans="1:6" x14ac:dyDescent="0.2">
      <c r="A151" s="30"/>
      <c r="B151" s="36"/>
      <c r="C151" s="30"/>
      <c r="D151" s="30"/>
      <c r="E151" s="6"/>
      <c r="F151" s="4"/>
    </row>
    <row r="152" spans="1:6" x14ac:dyDescent="0.2">
      <c r="A152" s="30"/>
      <c r="B152" s="36"/>
      <c r="C152" s="30"/>
      <c r="D152" s="30"/>
      <c r="E152" s="6"/>
      <c r="F152" s="4"/>
    </row>
    <row r="153" spans="1:6" x14ac:dyDescent="0.2">
      <c r="A153" s="30"/>
      <c r="B153" s="36"/>
      <c r="C153" s="30"/>
      <c r="D153" s="30"/>
      <c r="E153" s="6"/>
      <c r="F153" s="4"/>
    </row>
    <row r="154" spans="1:6" x14ac:dyDescent="0.2">
      <c r="A154" s="30"/>
      <c r="B154" s="36"/>
      <c r="C154" s="30"/>
      <c r="D154" s="30"/>
      <c r="E154" s="6"/>
      <c r="F154" s="4"/>
    </row>
    <row r="155" spans="1:6" x14ac:dyDescent="0.2">
      <c r="A155" s="30"/>
      <c r="B155" s="36"/>
      <c r="C155" s="30"/>
      <c r="D155" s="30"/>
      <c r="E155" s="6"/>
      <c r="F155" s="4"/>
    </row>
    <row r="156" spans="1:6" x14ac:dyDescent="0.2">
      <c r="A156" s="30"/>
      <c r="B156" s="36"/>
      <c r="C156" s="30"/>
      <c r="D156" s="30"/>
      <c r="E156" s="6"/>
      <c r="F156" s="4"/>
    </row>
    <row r="157" spans="1:6" x14ac:dyDescent="0.2">
      <c r="A157" s="30"/>
      <c r="B157" s="36"/>
      <c r="C157" s="30"/>
      <c r="D157" s="30"/>
      <c r="E157" s="6"/>
      <c r="F157" s="4"/>
    </row>
    <row r="158" spans="1:6" x14ac:dyDescent="0.2">
      <c r="A158" s="30"/>
      <c r="B158" s="36"/>
      <c r="C158" s="30"/>
      <c r="D158" s="30"/>
      <c r="E158" s="6"/>
      <c r="F158" s="4"/>
    </row>
    <row r="159" spans="1:6" x14ac:dyDescent="0.2">
      <c r="A159" s="30"/>
      <c r="B159" s="36"/>
      <c r="C159" s="30"/>
      <c r="D159" s="30"/>
      <c r="E159" s="6"/>
      <c r="F159" s="4"/>
    </row>
    <row r="160" spans="1:6" x14ac:dyDescent="0.2">
      <c r="A160" s="30"/>
      <c r="B160" s="36"/>
      <c r="C160" s="30"/>
      <c r="D160" s="30"/>
      <c r="E160" s="6"/>
      <c r="F160" s="4"/>
    </row>
    <row r="161" spans="1:6" x14ac:dyDescent="0.2">
      <c r="A161" s="30"/>
      <c r="B161" s="36"/>
      <c r="C161" s="30"/>
      <c r="D161" s="30"/>
      <c r="E161" s="6"/>
      <c r="F161" s="4"/>
    </row>
    <row r="162" spans="1:6" x14ac:dyDescent="0.2">
      <c r="A162" s="30"/>
      <c r="B162" s="36"/>
      <c r="C162" s="30"/>
      <c r="D162" s="30"/>
      <c r="E162" s="6"/>
      <c r="F162" s="4"/>
    </row>
    <row r="163" spans="1:6" x14ac:dyDescent="0.2">
      <c r="A163" s="30"/>
      <c r="B163" s="36"/>
      <c r="C163" s="30"/>
      <c r="D163" s="30"/>
      <c r="E163" s="6"/>
      <c r="F163" s="4"/>
    </row>
    <row r="164" spans="1:6" x14ac:dyDescent="0.2">
      <c r="A164" s="30"/>
      <c r="B164" s="36"/>
      <c r="C164" s="30"/>
      <c r="D164" s="30"/>
      <c r="E164" s="6"/>
      <c r="F164" s="4"/>
    </row>
    <row r="165" spans="1:6" x14ac:dyDescent="0.2">
      <c r="A165" s="30"/>
      <c r="B165" s="36"/>
      <c r="C165" s="30"/>
      <c r="D165" s="30"/>
      <c r="E165" s="6"/>
      <c r="F165" s="4"/>
    </row>
    <row r="166" spans="1:6" x14ac:dyDescent="0.2">
      <c r="A166" s="30"/>
      <c r="B166" s="36"/>
      <c r="C166" s="30"/>
      <c r="D166" s="30"/>
      <c r="E166" s="6"/>
      <c r="F166" s="4"/>
    </row>
    <row r="167" spans="1:6" x14ac:dyDescent="0.2">
      <c r="A167" s="30"/>
      <c r="B167" s="36"/>
      <c r="C167" s="30"/>
      <c r="D167" s="30"/>
      <c r="E167" s="6"/>
      <c r="F167" s="4"/>
    </row>
    <row r="168" spans="1:6" x14ac:dyDescent="0.2">
      <c r="A168" s="30"/>
      <c r="B168" s="36"/>
      <c r="C168" s="30"/>
      <c r="D168" s="30"/>
      <c r="E168" s="6"/>
      <c r="F168" s="4"/>
    </row>
    <row r="169" spans="1:6" x14ac:dyDescent="0.2">
      <c r="A169" s="30"/>
      <c r="B169" s="36"/>
      <c r="C169" s="30"/>
      <c r="D169" s="30"/>
      <c r="E169" s="6"/>
      <c r="F169" s="4"/>
    </row>
    <row r="170" spans="1:6" x14ac:dyDescent="0.2">
      <c r="A170" s="30"/>
      <c r="B170" s="36"/>
      <c r="C170" s="30"/>
      <c r="D170" s="30"/>
      <c r="E170" s="6"/>
      <c r="F170" s="4"/>
    </row>
    <row r="171" spans="1:6" x14ac:dyDescent="0.2">
      <c r="A171" s="30"/>
      <c r="B171" s="36"/>
      <c r="C171" s="30"/>
      <c r="D171" s="30"/>
      <c r="E171" s="6"/>
      <c r="F171" s="4"/>
    </row>
    <row r="172" spans="1:6" x14ac:dyDescent="0.2">
      <c r="A172" s="30"/>
      <c r="B172" s="36"/>
      <c r="C172" s="30"/>
      <c r="D172" s="30"/>
      <c r="E172" s="6"/>
      <c r="F172" s="4"/>
    </row>
    <row r="173" spans="1:6" x14ac:dyDescent="0.2">
      <c r="A173" s="30"/>
      <c r="B173" s="36"/>
      <c r="C173" s="30"/>
      <c r="D173" s="30"/>
      <c r="E173" s="6"/>
      <c r="F173" s="4"/>
    </row>
    <row r="174" spans="1:6" x14ac:dyDescent="0.2">
      <c r="A174" s="30"/>
      <c r="B174" s="36"/>
      <c r="C174" s="30"/>
      <c r="D174" s="30"/>
      <c r="E174" s="6"/>
      <c r="F174" s="4"/>
    </row>
    <row r="175" spans="1:6" x14ac:dyDescent="0.2">
      <c r="A175" s="30"/>
      <c r="B175" s="36"/>
      <c r="C175" s="30"/>
      <c r="D175" s="30"/>
      <c r="E175" s="6"/>
      <c r="F175" s="4"/>
    </row>
    <row r="176" spans="1:6" x14ac:dyDescent="0.2">
      <c r="A176" s="30"/>
      <c r="B176" s="36"/>
      <c r="C176" s="30"/>
      <c r="D176" s="30"/>
      <c r="E176" s="6"/>
      <c r="F176" s="4"/>
    </row>
    <row r="177" spans="1:6" x14ac:dyDescent="0.2">
      <c r="A177" s="30"/>
      <c r="B177" s="36"/>
      <c r="C177" s="30"/>
      <c r="D177" s="30"/>
      <c r="E177" s="6"/>
      <c r="F177" s="4"/>
    </row>
    <row r="178" spans="1:6" x14ac:dyDescent="0.2">
      <c r="A178" s="30"/>
      <c r="B178" s="36"/>
      <c r="C178" s="30"/>
      <c r="D178" s="30"/>
      <c r="E178" s="6"/>
      <c r="F178" s="4"/>
    </row>
    <row r="179" spans="1:6" x14ac:dyDescent="0.2">
      <c r="A179" s="30"/>
      <c r="B179" s="36"/>
      <c r="C179" s="30"/>
      <c r="D179" s="30"/>
      <c r="E179" s="6"/>
      <c r="F179" s="4"/>
    </row>
    <row r="180" spans="1:6" x14ac:dyDescent="0.2">
      <c r="A180" s="30"/>
      <c r="B180" s="36"/>
      <c r="C180" s="30"/>
      <c r="D180" s="30"/>
      <c r="E180" s="6"/>
      <c r="F180" s="4"/>
    </row>
    <row r="181" spans="1:6" x14ac:dyDescent="0.2">
      <c r="A181" s="30"/>
      <c r="B181" s="36"/>
      <c r="C181" s="30"/>
      <c r="D181" s="30"/>
      <c r="E181" s="6"/>
      <c r="F181" s="4"/>
    </row>
    <row r="182" spans="1:6" x14ac:dyDescent="0.2">
      <c r="A182" s="30"/>
      <c r="B182" s="36"/>
      <c r="C182" s="30"/>
      <c r="D182" s="30"/>
      <c r="E182" s="6"/>
      <c r="F182" s="4"/>
    </row>
    <row r="183" spans="1:6" x14ac:dyDescent="0.2">
      <c r="A183" s="30"/>
      <c r="B183" s="36"/>
      <c r="C183" s="30"/>
      <c r="D183" s="30"/>
      <c r="E183" s="6"/>
      <c r="F183" s="4"/>
    </row>
    <row r="184" spans="1:6" x14ac:dyDescent="0.2">
      <c r="A184" s="30"/>
      <c r="B184" s="36"/>
      <c r="C184" s="30"/>
      <c r="D184" s="30"/>
      <c r="E184" s="6"/>
      <c r="F184" s="4"/>
    </row>
    <row r="185" spans="1:6" x14ac:dyDescent="0.2">
      <c r="A185" s="30"/>
      <c r="B185" s="36"/>
      <c r="C185" s="30"/>
      <c r="D185" s="30"/>
      <c r="E185" s="6"/>
      <c r="F185" s="4"/>
    </row>
    <row r="186" spans="1:6" x14ac:dyDescent="0.2">
      <c r="A186" s="30"/>
      <c r="B186" s="36"/>
      <c r="C186" s="30"/>
      <c r="D186" s="30"/>
      <c r="E186" s="6"/>
      <c r="F186" s="4"/>
    </row>
    <row r="187" spans="1:6" x14ac:dyDescent="0.2">
      <c r="A187" s="30"/>
      <c r="B187" s="36"/>
      <c r="C187" s="30"/>
      <c r="D187" s="30"/>
      <c r="E187" s="6"/>
      <c r="F187" s="4"/>
    </row>
    <row r="188" spans="1:6" x14ac:dyDescent="0.2">
      <c r="A188" s="30"/>
      <c r="B188" s="36"/>
      <c r="C188" s="30"/>
      <c r="D188" s="30"/>
      <c r="E188" s="6"/>
      <c r="F188" s="4"/>
    </row>
    <row r="189" spans="1:6" x14ac:dyDescent="0.2">
      <c r="A189" s="30"/>
      <c r="B189" s="36"/>
      <c r="C189" s="30"/>
      <c r="D189" s="30"/>
      <c r="E189" s="6"/>
      <c r="F189" s="4"/>
    </row>
    <row r="190" spans="1:6" x14ac:dyDescent="0.2">
      <c r="A190" s="30"/>
      <c r="B190" s="36"/>
      <c r="C190" s="30"/>
      <c r="D190" s="30"/>
      <c r="E190" s="6"/>
      <c r="F190" s="4"/>
    </row>
    <row r="191" spans="1:6" x14ac:dyDescent="0.2">
      <c r="A191" s="30"/>
      <c r="B191" s="36"/>
      <c r="C191" s="30"/>
      <c r="D191" s="30"/>
      <c r="E191" s="6"/>
      <c r="F191" s="4"/>
    </row>
    <row r="192" spans="1:6" x14ac:dyDescent="0.2">
      <c r="A192" s="30"/>
      <c r="B192" s="36"/>
      <c r="C192" s="30"/>
      <c r="D192" s="30"/>
      <c r="E192" s="6"/>
      <c r="F192" s="4"/>
    </row>
    <row r="193" spans="1:6" x14ac:dyDescent="0.2">
      <c r="A193" s="30"/>
      <c r="B193" s="36"/>
      <c r="C193" s="30"/>
      <c r="D193" s="30"/>
      <c r="E193" s="6"/>
      <c r="F193" s="4"/>
    </row>
    <row r="194" spans="1:6" x14ac:dyDescent="0.2">
      <c r="A194" s="30"/>
      <c r="B194" s="36"/>
      <c r="C194" s="30"/>
      <c r="D194" s="30"/>
      <c r="E194" s="6"/>
      <c r="F194" s="4"/>
    </row>
    <row r="195" spans="1:6" x14ac:dyDescent="0.2">
      <c r="A195" s="30"/>
      <c r="B195" s="36"/>
      <c r="C195" s="30"/>
      <c r="D195" s="30"/>
      <c r="E195" s="6"/>
      <c r="F195" s="4"/>
    </row>
    <row r="196" spans="1:6" x14ac:dyDescent="0.2">
      <c r="A196" s="30"/>
      <c r="B196" s="36"/>
      <c r="C196" s="30"/>
      <c r="D196" s="30"/>
      <c r="E196" s="6"/>
      <c r="F196" s="4"/>
    </row>
    <row r="197" spans="1:6" x14ac:dyDescent="0.2">
      <c r="A197" s="30"/>
      <c r="B197" s="36"/>
      <c r="C197" s="30"/>
      <c r="D197" s="30"/>
      <c r="E197" s="6"/>
      <c r="F197" s="4"/>
    </row>
    <row r="198" spans="1:6" x14ac:dyDescent="0.2">
      <c r="A198" s="30"/>
      <c r="B198" s="36"/>
      <c r="C198" s="30"/>
      <c r="D198" s="30"/>
      <c r="E198" s="6"/>
      <c r="F198" s="4"/>
    </row>
    <row r="199" spans="1:6" x14ac:dyDescent="0.2">
      <c r="A199" s="30"/>
      <c r="B199" s="36"/>
      <c r="C199" s="30"/>
      <c r="D199" s="30"/>
      <c r="E199" s="6"/>
      <c r="F199" s="4"/>
    </row>
    <row r="200" spans="1:6" x14ac:dyDescent="0.2">
      <c r="A200" s="30"/>
      <c r="B200" s="36"/>
      <c r="C200" s="30"/>
      <c r="D200" s="30"/>
      <c r="E200" s="6"/>
      <c r="F200" s="4"/>
    </row>
    <row r="201" spans="1:6" x14ac:dyDescent="0.2">
      <c r="A201" s="30"/>
      <c r="B201" s="36"/>
      <c r="C201" s="30"/>
      <c r="D201" s="30"/>
      <c r="E201" s="6"/>
      <c r="F201" s="4"/>
    </row>
    <row r="202" spans="1:6" x14ac:dyDescent="0.2">
      <c r="A202" s="30"/>
      <c r="B202" s="36"/>
      <c r="C202" s="30"/>
      <c r="D202" s="30"/>
      <c r="E202" s="6"/>
      <c r="F202" s="4"/>
    </row>
    <row r="203" spans="1:6" x14ac:dyDescent="0.2">
      <c r="A203" s="30"/>
      <c r="B203" s="36"/>
      <c r="C203" s="30"/>
      <c r="D203" s="30"/>
      <c r="E203" s="6"/>
      <c r="F203" s="4"/>
    </row>
    <row r="204" spans="1:6" x14ac:dyDescent="0.2">
      <c r="A204" s="30"/>
      <c r="B204" s="36"/>
      <c r="C204" s="30"/>
      <c r="D204" s="30"/>
      <c r="E204" s="6"/>
      <c r="F204" s="4"/>
    </row>
    <row r="205" spans="1:6" x14ac:dyDescent="0.2">
      <c r="A205" s="30"/>
      <c r="B205" s="36"/>
      <c r="C205" s="30"/>
      <c r="D205" s="30"/>
      <c r="E205" s="6"/>
      <c r="F205" s="4"/>
    </row>
    <row r="206" spans="1:6" x14ac:dyDescent="0.2">
      <c r="A206" s="30"/>
      <c r="B206" s="36"/>
      <c r="C206" s="30"/>
      <c r="D206" s="30"/>
      <c r="E206" s="6"/>
      <c r="F206" s="4"/>
    </row>
    <row r="207" spans="1:6" x14ac:dyDescent="0.2">
      <c r="A207" s="30"/>
      <c r="B207" s="36"/>
      <c r="C207" s="30"/>
      <c r="D207" s="30"/>
      <c r="E207" s="6"/>
      <c r="F207" s="4"/>
    </row>
    <row r="208" spans="1:6" x14ac:dyDescent="0.2">
      <c r="A208" s="30"/>
      <c r="B208" s="36"/>
      <c r="C208" s="30"/>
      <c r="D208" s="30"/>
      <c r="E208" s="6"/>
      <c r="F208" s="4"/>
    </row>
    <row r="209" spans="1:6" x14ac:dyDescent="0.2">
      <c r="A209" s="30"/>
      <c r="B209" s="36"/>
      <c r="C209" s="30"/>
      <c r="D209" s="30"/>
      <c r="E209" s="6"/>
      <c r="F209" s="4"/>
    </row>
    <row r="210" spans="1:6" x14ac:dyDescent="0.2">
      <c r="A210" s="30"/>
      <c r="B210" s="36"/>
      <c r="C210" s="30"/>
      <c r="D210" s="30"/>
      <c r="E210" s="6"/>
      <c r="F210" s="4"/>
    </row>
    <row r="211" spans="1:6" x14ac:dyDescent="0.2">
      <c r="A211" s="30"/>
      <c r="B211" s="36"/>
      <c r="C211" s="30"/>
      <c r="D211" s="30"/>
      <c r="E211" s="6"/>
      <c r="F211" s="4"/>
    </row>
    <row r="212" spans="1:6" x14ac:dyDescent="0.2">
      <c r="A212" s="30"/>
      <c r="B212" s="36"/>
      <c r="C212" s="30"/>
      <c r="D212" s="30"/>
      <c r="E212" s="6"/>
      <c r="F212" s="4"/>
    </row>
    <row r="213" spans="1:6" x14ac:dyDescent="0.2">
      <c r="A213" s="30"/>
      <c r="B213" s="36"/>
      <c r="C213" s="30"/>
      <c r="D213" s="30"/>
      <c r="E213" s="6"/>
      <c r="F213" s="4"/>
    </row>
    <row r="214" spans="1:6" x14ac:dyDescent="0.2">
      <c r="A214" s="30"/>
      <c r="B214" s="36"/>
      <c r="C214" s="30"/>
      <c r="D214" s="30"/>
      <c r="E214" s="6"/>
      <c r="F214" s="4"/>
    </row>
    <row r="215" spans="1:6" x14ac:dyDescent="0.2">
      <c r="A215" s="30"/>
      <c r="B215" s="36"/>
      <c r="C215" s="30"/>
      <c r="D215" s="30"/>
      <c r="E215" s="6"/>
      <c r="F215" s="4"/>
    </row>
    <row r="216" spans="1:6" x14ac:dyDescent="0.2">
      <c r="A216" s="30"/>
      <c r="B216" s="36"/>
      <c r="C216" s="30"/>
      <c r="D216" s="30"/>
      <c r="E216" s="6"/>
      <c r="F216" s="4"/>
    </row>
    <row r="217" spans="1:6" x14ac:dyDescent="0.2">
      <c r="A217" s="30"/>
      <c r="B217" s="36"/>
      <c r="C217" s="30"/>
      <c r="D217" s="30"/>
      <c r="E217" s="6"/>
      <c r="F217" s="4"/>
    </row>
    <row r="218" spans="1:6" x14ac:dyDescent="0.2">
      <c r="A218" s="30"/>
      <c r="B218" s="36"/>
      <c r="C218" s="30"/>
      <c r="D218" s="30"/>
      <c r="E218" s="6"/>
      <c r="F218" s="4"/>
    </row>
    <row r="219" spans="1:6" x14ac:dyDescent="0.2">
      <c r="A219" s="30"/>
      <c r="B219" s="36"/>
      <c r="C219" s="30"/>
      <c r="D219" s="30"/>
      <c r="E219" s="6"/>
      <c r="F219" s="4"/>
    </row>
    <row r="220" spans="1:6" x14ac:dyDescent="0.2">
      <c r="A220" s="30"/>
      <c r="B220" s="36"/>
      <c r="C220" s="30"/>
      <c r="D220" s="30"/>
      <c r="E220" s="6"/>
      <c r="F220" s="4"/>
    </row>
    <row r="221" spans="1:6" x14ac:dyDescent="0.2">
      <c r="A221" s="30"/>
      <c r="B221" s="36"/>
      <c r="C221" s="30"/>
      <c r="D221" s="30"/>
      <c r="E221" s="6"/>
      <c r="F221" s="4"/>
    </row>
    <row r="222" spans="1:6" x14ac:dyDescent="0.2">
      <c r="A222" s="30"/>
      <c r="B222" s="36"/>
      <c r="C222" s="30"/>
      <c r="D222" s="30"/>
      <c r="E222" s="6"/>
      <c r="F222" s="4"/>
    </row>
    <row r="223" spans="1:6" x14ac:dyDescent="0.2">
      <c r="A223" s="30"/>
      <c r="B223" s="36"/>
      <c r="C223" s="30"/>
      <c r="D223" s="30"/>
      <c r="E223" s="6"/>
      <c r="F223" s="4"/>
    </row>
    <row r="224" spans="1:6" x14ac:dyDescent="0.2">
      <c r="A224" s="30"/>
      <c r="B224" s="36"/>
      <c r="C224" s="30"/>
      <c r="D224" s="30"/>
      <c r="E224" s="6"/>
      <c r="F224" s="4"/>
    </row>
    <row r="225" spans="1:6" x14ac:dyDescent="0.2">
      <c r="A225" s="30"/>
      <c r="B225" s="36"/>
      <c r="C225" s="30"/>
      <c r="D225" s="30"/>
      <c r="E225" s="6"/>
      <c r="F225" s="4"/>
    </row>
    <row r="226" spans="1:6" x14ac:dyDescent="0.2">
      <c r="A226" s="30"/>
      <c r="B226" s="36"/>
      <c r="C226" s="30"/>
      <c r="D226" s="30"/>
      <c r="E226" s="6"/>
      <c r="F226" s="4"/>
    </row>
    <row r="227" spans="1:6" x14ac:dyDescent="0.2">
      <c r="A227" s="30"/>
      <c r="B227" s="36"/>
      <c r="C227" s="30"/>
      <c r="D227" s="30"/>
      <c r="E227" s="6"/>
      <c r="F227" s="4"/>
    </row>
    <row r="228" spans="1:6" x14ac:dyDescent="0.2">
      <c r="A228" s="30"/>
      <c r="B228" s="36"/>
      <c r="C228" s="30"/>
      <c r="D228" s="30"/>
      <c r="E228" s="6"/>
      <c r="F228" s="4"/>
    </row>
    <row r="229" spans="1:6" x14ac:dyDescent="0.2">
      <c r="A229" s="30"/>
      <c r="B229" s="36"/>
      <c r="C229" s="30"/>
      <c r="D229" s="30"/>
      <c r="E229" s="6"/>
      <c r="F229" s="4"/>
    </row>
    <row r="230" spans="1:6" x14ac:dyDescent="0.2">
      <c r="A230" s="30"/>
      <c r="B230" s="36"/>
      <c r="C230" s="30"/>
      <c r="D230" s="30"/>
      <c r="E230" s="6"/>
      <c r="F230" s="4"/>
    </row>
    <row r="231" spans="1:6" x14ac:dyDescent="0.2">
      <c r="A231" s="30"/>
      <c r="B231" s="36"/>
      <c r="C231" s="30"/>
      <c r="D231" s="30"/>
      <c r="E231" s="6"/>
      <c r="F231" s="4"/>
    </row>
    <row r="232" spans="1:6" x14ac:dyDescent="0.2">
      <c r="A232" s="30"/>
      <c r="B232" s="36"/>
      <c r="C232" s="30"/>
      <c r="D232" s="30"/>
      <c r="E232" s="6"/>
      <c r="F232" s="4"/>
    </row>
    <row r="233" spans="1:6" x14ac:dyDescent="0.2">
      <c r="A233" s="30"/>
      <c r="B233" s="36"/>
      <c r="C233" s="30"/>
      <c r="D233" s="30"/>
      <c r="E233" s="6"/>
      <c r="F233" s="4"/>
    </row>
    <row r="234" spans="1:6" x14ac:dyDescent="0.2">
      <c r="A234" s="30"/>
      <c r="B234" s="36"/>
      <c r="C234" s="30"/>
      <c r="D234" s="30"/>
      <c r="E234" s="6"/>
      <c r="F234" s="4"/>
    </row>
    <row r="235" spans="1:6" x14ac:dyDescent="0.2">
      <c r="A235" s="30"/>
      <c r="B235" s="36"/>
      <c r="C235" s="30"/>
      <c r="D235" s="30"/>
      <c r="E235" s="6"/>
      <c r="F235" s="4"/>
    </row>
    <row r="236" spans="1:6" x14ac:dyDescent="0.2">
      <c r="A236" s="30"/>
      <c r="B236" s="36"/>
      <c r="C236" s="30"/>
      <c r="D236" s="30"/>
      <c r="E236" s="6"/>
      <c r="F236" s="4"/>
    </row>
    <row r="237" spans="1:6" x14ac:dyDescent="0.2">
      <c r="A237" s="30"/>
      <c r="B237" s="36"/>
      <c r="C237" s="30"/>
      <c r="D237" s="30"/>
      <c r="E237" s="6"/>
      <c r="F237" s="4"/>
    </row>
    <row r="238" spans="1:6" x14ac:dyDescent="0.2">
      <c r="A238" s="30"/>
      <c r="B238" s="36"/>
      <c r="C238" s="30"/>
      <c r="D238" s="30"/>
      <c r="E238" s="6"/>
      <c r="F238" s="4"/>
    </row>
    <row r="239" spans="1:6" x14ac:dyDescent="0.2">
      <c r="A239" s="30"/>
      <c r="B239" s="36"/>
      <c r="C239" s="30"/>
      <c r="D239" s="30"/>
      <c r="E239" s="6"/>
      <c r="F239" s="4"/>
    </row>
    <row r="240" spans="1:6" x14ac:dyDescent="0.2">
      <c r="A240" s="30"/>
      <c r="B240" s="36"/>
      <c r="C240" s="30"/>
      <c r="D240" s="30"/>
      <c r="E240" s="6"/>
      <c r="F240" s="4"/>
    </row>
    <row r="241" spans="1:6" x14ac:dyDescent="0.2">
      <c r="A241" s="30"/>
      <c r="B241" s="36"/>
      <c r="C241" s="30"/>
      <c r="D241" s="30"/>
      <c r="E241" s="6"/>
      <c r="F241" s="4"/>
    </row>
    <row r="242" spans="1:6" x14ac:dyDescent="0.2">
      <c r="A242" s="30"/>
      <c r="B242" s="36"/>
      <c r="C242" s="30"/>
      <c r="D242" s="30"/>
      <c r="E242" s="6"/>
      <c r="F242" s="4"/>
    </row>
    <row r="243" spans="1:6" x14ac:dyDescent="0.2">
      <c r="A243" s="30"/>
      <c r="B243" s="36"/>
      <c r="C243" s="30"/>
      <c r="D243" s="30"/>
      <c r="E243" s="6"/>
      <c r="F243" s="4"/>
    </row>
    <row r="244" spans="1:6" x14ac:dyDescent="0.2">
      <c r="A244" s="30"/>
      <c r="B244" s="36"/>
      <c r="C244" s="30"/>
      <c r="D244" s="30"/>
      <c r="E244" s="6"/>
      <c r="F244" s="4"/>
    </row>
    <row r="245" spans="1:6" x14ac:dyDescent="0.2">
      <c r="A245" s="30"/>
      <c r="B245" s="36"/>
      <c r="C245" s="30"/>
      <c r="D245" s="30"/>
      <c r="E245" s="6"/>
      <c r="F245" s="4"/>
    </row>
    <row r="246" spans="1:6" x14ac:dyDescent="0.2">
      <c r="A246" s="30"/>
      <c r="B246" s="36"/>
      <c r="C246" s="30"/>
      <c r="D246" s="30"/>
      <c r="E246" s="6"/>
      <c r="F246" s="4"/>
    </row>
    <row r="247" spans="1:6" x14ac:dyDescent="0.2">
      <c r="A247" s="30"/>
      <c r="B247" s="36"/>
      <c r="C247" s="30"/>
      <c r="D247" s="30"/>
      <c r="E247" s="6"/>
      <c r="F247" s="4"/>
    </row>
    <row r="248" spans="1:6" x14ac:dyDescent="0.2">
      <c r="A248" s="30"/>
      <c r="B248" s="36"/>
      <c r="C248" s="30"/>
      <c r="D248" s="30"/>
      <c r="E248" s="6"/>
      <c r="F248" s="4"/>
    </row>
    <row r="249" spans="1:6" x14ac:dyDescent="0.2">
      <c r="A249" s="30"/>
      <c r="B249" s="36"/>
      <c r="C249" s="30"/>
      <c r="D249" s="30"/>
      <c r="E249" s="6"/>
      <c r="F249" s="4"/>
    </row>
    <row r="250" spans="1:6" x14ac:dyDescent="0.2">
      <c r="A250" s="30"/>
      <c r="B250" s="36"/>
      <c r="C250" s="30"/>
      <c r="D250" s="30"/>
      <c r="E250" s="6"/>
      <c r="F250" s="4"/>
    </row>
    <row r="251" spans="1:6" x14ac:dyDescent="0.2">
      <c r="A251" s="30"/>
      <c r="B251" s="36"/>
      <c r="C251" s="30"/>
      <c r="D251" s="30"/>
      <c r="E251" s="6"/>
      <c r="F251" s="4"/>
    </row>
    <row r="252" spans="1:6" x14ac:dyDescent="0.2">
      <c r="A252" s="30"/>
      <c r="B252" s="36"/>
      <c r="C252" s="30"/>
      <c r="D252" s="30"/>
      <c r="E252" s="6"/>
      <c r="F252" s="4"/>
    </row>
    <row r="253" spans="1:6" x14ac:dyDescent="0.2">
      <c r="A253" s="30"/>
      <c r="B253" s="36"/>
      <c r="C253" s="30"/>
      <c r="D253" s="30"/>
      <c r="E253" s="6"/>
      <c r="F253" s="4"/>
    </row>
    <row r="254" spans="1:6" x14ac:dyDescent="0.2">
      <c r="A254" s="30"/>
      <c r="B254" s="36"/>
      <c r="C254" s="30"/>
      <c r="D254" s="30"/>
      <c r="E254" s="6"/>
      <c r="F254" s="4"/>
    </row>
    <row r="255" spans="1:6" x14ac:dyDescent="0.2">
      <c r="A255" s="30"/>
      <c r="B255" s="36"/>
      <c r="C255" s="30"/>
      <c r="D255" s="30"/>
      <c r="E255" s="6"/>
      <c r="F255" s="4"/>
    </row>
    <row r="256" spans="1:6" x14ac:dyDescent="0.2">
      <c r="A256" s="30"/>
      <c r="B256" s="36"/>
      <c r="C256" s="30"/>
      <c r="D256" s="30"/>
      <c r="E256" s="6"/>
      <c r="F256" s="4"/>
    </row>
    <row r="257" spans="1:6" x14ac:dyDescent="0.2">
      <c r="A257" s="30"/>
      <c r="B257" s="36"/>
      <c r="C257" s="30"/>
      <c r="D257" s="30"/>
      <c r="E257" s="6"/>
      <c r="F257" s="4"/>
    </row>
    <row r="258" spans="1:6" x14ac:dyDescent="0.2">
      <c r="A258" s="30"/>
      <c r="B258" s="36"/>
      <c r="C258" s="30"/>
      <c r="D258" s="30"/>
      <c r="E258" s="6"/>
      <c r="F258" s="4"/>
    </row>
    <row r="259" spans="1:6" x14ac:dyDescent="0.2">
      <c r="A259" s="30"/>
      <c r="B259" s="36"/>
      <c r="C259" s="30"/>
      <c r="D259" s="30"/>
      <c r="E259" s="6"/>
      <c r="F259" s="4"/>
    </row>
    <row r="260" spans="1:6" x14ac:dyDescent="0.2">
      <c r="A260" s="30"/>
      <c r="B260" s="36"/>
      <c r="C260" s="30"/>
      <c r="D260" s="30"/>
      <c r="E260" s="6"/>
      <c r="F260" s="4"/>
    </row>
    <row r="261" spans="1:6" x14ac:dyDescent="0.2">
      <c r="A261" s="30"/>
      <c r="B261" s="36"/>
      <c r="C261" s="30"/>
      <c r="D261" s="30"/>
      <c r="E261" s="6"/>
      <c r="F261" s="4"/>
    </row>
    <row r="262" spans="1:6" x14ac:dyDescent="0.2">
      <c r="A262" s="30"/>
      <c r="B262" s="36"/>
      <c r="C262" s="30"/>
      <c r="D262" s="30"/>
      <c r="E262" s="6"/>
      <c r="F262" s="4"/>
    </row>
    <row r="263" spans="1:6" x14ac:dyDescent="0.2">
      <c r="A263" s="30"/>
      <c r="B263" s="36"/>
      <c r="C263" s="30"/>
      <c r="D263" s="30"/>
      <c r="E263" s="6"/>
      <c r="F263" s="4"/>
    </row>
    <row r="264" spans="1:6" x14ac:dyDescent="0.2">
      <c r="A264" s="30"/>
      <c r="B264" s="36"/>
      <c r="C264" s="30"/>
      <c r="D264" s="30"/>
      <c r="E264" s="6"/>
      <c r="F264" s="4"/>
    </row>
    <row r="265" spans="1:6" x14ac:dyDescent="0.2">
      <c r="A265" s="30"/>
      <c r="B265" s="36"/>
      <c r="C265" s="30"/>
      <c r="D265" s="30"/>
      <c r="E265" s="6"/>
      <c r="F265" s="4"/>
    </row>
    <row r="266" spans="1:6" x14ac:dyDescent="0.2">
      <c r="A266" s="30"/>
      <c r="B266" s="36"/>
      <c r="C266" s="30"/>
      <c r="D266" s="30"/>
      <c r="E266" s="6"/>
      <c r="F266" s="4"/>
    </row>
    <row r="267" spans="1:6" x14ac:dyDescent="0.2">
      <c r="A267" s="30"/>
      <c r="B267" s="36"/>
      <c r="C267" s="30"/>
      <c r="D267" s="30"/>
      <c r="E267" s="6"/>
      <c r="F267" s="4"/>
    </row>
    <row r="268" spans="1:6" x14ac:dyDescent="0.2">
      <c r="A268" s="30"/>
      <c r="B268" s="36"/>
      <c r="C268" s="30"/>
      <c r="D268" s="30"/>
      <c r="E268" s="6"/>
      <c r="F268" s="4"/>
    </row>
    <row r="269" spans="1:6" x14ac:dyDescent="0.2">
      <c r="A269" s="30"/>
      <c r="B269" s="36"/>
      <c r="C269" s="30"/>
      <c r="D269" s="30"/>
      <c r="E269" s="6"/>
      <c r="F269" s="4"/>
    </row>
    <row r="270" spans="1:6" x14ac:dyDescent="0.2">
      <c r="A270" s="30"/>
      <c r="B270" s="36"/>
      <c r="C270" s="30"/>
      <c r="D270" s="30"/>
      <c r="E270" s="6"/>
      <c r="F270" s="4"/>
    </row>
    <row r="271" spans="1:6" x14ac:dyDescent="0.2">
      <c r="A271" s="30"/>
      <c r="B271" s="36"/>
      <c r="C271" s="30"/>
      <c r="D271" s="30"/>
      <c r="E271" s="6"/>
      <c r="F271" s="4"/>
    </row>
    <row r="272" spans="1:6" x14ac:dyDescent="0.2">
      <c r="A272" s="30"/>
      <c r="B272" s="36"/>
      <c r="C272" s="30"/>
      <c r="D272" s="30"/>
      <c r="E272" s="6"/>
      <c r="F272" s="4"/>
    </row>
    <row r="273" spans="1:6" x14ac:dyDescent="0.2">
      <c r="A273" s="30"/>
      <c r="B273" s="36"/>
      <c r="C273" s="30"/>
      <c r="D273" s="30"/>
      <c r="E273" s="6"/>
      <c r="F273" s="4"/>
    </row>
    <row r="274" spans="1:6" x14ac:dyDescent="0.2">
      <c r="A274" s="30"/>
      <c r="B274" s="36"/>
      <c r="C274" s="30"/>
      <c r="D274" s="30"/>
      <c r="E274" s="6"/>
      <c r="F274" s="4"/>
    </row>
    <row r="275" spans="1:6" x14ac:dyDescent="0.2">
      <c r="A275" s="30"/>
      <c r="B275" s="36"/>
      <c r="C275" s="30"/>
      <c r="D275" s="30"/>
      <c r="E275" s="6"/>
      <c r="F275" s="4"/>
    </row>
    <row r="276" spans="1:6" x14ac:dyDescent="0.2">
      <c r="A276" s="30"/>
      <c r="B276" s="36"/>
      <c r="C276" s="30"/>
      <c r="D276" s="30"/>
      <c r="E276" s="6"/>
      <c r="F276" s="4"/>
    </row>
    <row r="277" spans="1:6" x14ac:dyDescent="0.2">
      <c r="A277" s="30"/>
      <c r="B277" s="36"/>
      <c r="C277" s="30"/>
      <c r="D277" s="30"/>
      <c r="E277" s="6"/>
      <c r="F277" s="4"/>
    </row>
    <row r="278" spans="1:6" x14ac:dyDescent="0.2">
      <c r="A278" s="30"/>
      <c r="B278" s="36"/>
      <c r="C278" s="30"/>
      <c r="D278" s="30"/>
      <c r="E278" s="6"/>
      <c r="F278" s="4"/>
    </row>
    <row r="279" spans="1:6" x14ac:dyDescent="0.2">
      <c r="A279" s="30"/>
      <c r="B279" s="36"/>
      <c r="C279" s="30"/>
      <c r="D279" s="30"/>
      <c r="E279" s="6"/>
      <c r="F279" s="4"/>
    </row>
    <row r="280" spans="1:6" x14ac:dyDescent="0.2">
      <c r="A280" s="30"/>
      <c r="B280" s="36"/>
      <c r="C280" s="30"/>
      <c r="D280" s="30"/>
      <c r="E280" s="6"/>
      <c r="F280" s="4"/>
    </row>
    <row r="281" spans="1:6" x14ac:dyDescent="0.2">
      <c r="A281" s="30"/>
      <c r="B281" s="36"/>
      <c r="C281" s="30"/>
      <c r="D281" s="30"/>
      <c r="E281" s="6"/>
      <c r="F281" s="4"/>
    </row>
    <row r="282" spans="1:6" x14ac:dyDescent="0.2">
      <c r="A282" s="30"/>
      <c r="B282" s="36"/>
      <c r="C282" s="30"/>
      <c r="D282" s="30"/>
      <c r="E282" s="6"/>
      <c r="F282" s="4"/>
    </row>
    <row r="283" spans="1:6" x14ac:dyDescent="0.2">
      <c r="A283" s="30"/>
      <c r="B283" s="36"/>
      <c r="C283" s="30"/>
      <c r="D283" s="30"/>
      <c r="E283" s="6"/>
      <c r="F283" s="4"/>
    </row>
    <row r="284" spans="1:6" x14ac:dyDescent="0.2">
      <c r="A284" s="30"/>
      <c r="B284" s="36"/>
      <c r="C284" s="30"/>
      <c r="D284" s="30"/>
      <c r="E284" s="6"/>
      <c r="F284" s="4"/>
    </row>
    <row r="285" spans="1:6" x14ac:dyDescent="0.2">
      <c r="A285" s="30"/>
      <c r="B285" s="36"/>
      <c r="C285" s="30"/>
      <c r="D285" s="30"/>
      <c r="E285" s="6"/>
      <c r="F285" s="4"/>
    </row>
    <row r="286" spans="1:6" x14ac:dyDescent="0.2">
      <c r="A286" s="30"/>
      <c r="B286" s="36"/>
      <c r="C286" s="30"/>
      <c r="D286" s="30"/>
      <c r="E286" s="6"/>
      <c r="F286" s="4"/>
    </row>
    <row r="287" spans="1:6" x14ac:dyDescent="0.2">
      <c r="A287" s="30"/>
      <c r="B287" s="36"/>
      <c r="C287" s="30"/>
      <c r="D287" s="30"/>
      <c r="E287" s="6"/>
      <c r="F287" s="4"/>
    </row>
    <row r="288" spans="1:6" x14ac:dyDescent="0.2">
      <c r="A288" s="30"/>
      <c r="B288" s="36"/>
      <c r="C288" s="30"/>
      <c r="D288" s="30"/>
      <c r="E288" s="6"/>
      <c r="F288" s="4"/>
    </row>
    <row r="289" spans="1:6" x14ac:dyDescent="0.2">
      <c r="A289" s="30"/>
      <c r="B289" s="36"/>
      <c r="C289" s="30"/>
      <c r="D289" s="30"/>
      <c r="E289" s="6"/>
      <c r="F289" s="4"/>
    </row>
    <row r="290" spans="1:6" x14ac:dyDescent="0.2">
      <c r="A290" s="30"/>
      <c r="B290" s="36"/>
      <c r="C290" s="30"/>
      <c r="D290" s="30"/>
      <c r="E290" s="6"/>
      <c r="F290" s="4"/>
    </row>
    <row r="291" spans="1:6" x14ac:dyDescent="0.2">
      <c r="A291" s="30"/>
      <c r="B291" s="36"/>
      <c r="C291" s="30"/>
      <c r="D291" s="30"/>
      <c r="E291" s="6"/>
      <c r="F291" s="4"/>
    </row>
    <row r="292" spans="1:6" x14ac:dyDescent="0.2">
      <c r="A292" s="30"/>
      <c r="B292" s="36"/>
      <c r="C292" s="30"/>
      <c r="D292" s="30"/>
      <c r="E292" s="6"/>
      <c r="F292" s="4"/>
    </row>
    <row r="293" spans="1:6" x14ac:dyDescent="0.2">
      <c r="A293" s="30"/>
      <c r="B293" s="36"/>
      <c r="C293" s="30"/>
      <c r="D293" s="30"/>
      <c r="E293" s="6"/>
      <c r="F293" s="4"/>
    </row>
    <row r="294" spans="1:6" x14ac:dyDescent="0.2">
      <c r="A294" s="30"/>
      <c r="B294" s="36"/>
      <c r="C294" s="30"/>
      <c r="D294" s="30"/>
      <c r="E294" s="6"/>
      <c r="F294" s="4"/>
    </row>
    <row r="295" spans="1:6" x14ac:dyDescent="0.2">
      <c r="A295" s="30"/>
      <c r="B295" s="36"/>
      <c r="C295" s="30"/>
      <c r="D295" s="30"/>
      <c r="E295" s="6"/>
      <c r="F295" s="4"/>
    </row>
    <row r="296" spans="1:6" x14ac:dyDescent="0.2">
      <c r="A296" s="30"/>
      <c r="B296" s="36"/>
      <c r="C296" s="30"/>
      <c r="D296" s="30"/>
      <c r="E296" s="6"/>
      <c r="F296" s="4"/>
    </row>
    <row r="297" spans="1:6" x14ac:dyDescent="0.2">
      <c r="A297" s="30"/>
      <c r="B297" s="36"/>
      <c r="C297" s="30"/>
      <c r="D297" s="30"/>
      <c r="E297" s="6"/>
      <c r="F297" s="4"/>
    </row>
    <row r="298" spans="1:6" x14ac:dyDescent="0.2">
      <c r="A298" s="30"/>
      <c r="B298" s="36"/>
      <c r="C298" s="30"/>
      <c r="D298" s="30"/>
      <c r="E298" s="6"/>
      <c r="F298" s="4"/>
    </row>
    <row r="299" spans="1:6" x14ac:dyDescent="0.2">
      <c r="A299" s="30"/>
      <c r="B299" s="36"/>
      <c r="C299" s="30"/>
      <c r="D299" s="30"/>
      <c r="E299" s="6"/>
      <c r="F299" s="4"/>
    </row>
    <row r="300" spans="1:6" x14ac:dyDescent="0.2">
      <c r="A300" s="30"/>
      <c r="B300" s="36"/>
      <c r="C300" s="30"/>
      <c r="D300" s="30"/>
      <c r="E300" s="6"/>
      <c r="F300" s="4"/>
    </row>
    <row r="301" spans="1:6" x14ac:dyDescent="0.2">
      <c r="A301" s="30"/>
      <c r="B301" s="36"/>
      <c r="C301" s="30"/>
      <c r="D301" s="30"/>
      <c r="E301" s="6"/>
      <c r="F301" s="4"/>
    </row>
    <row r="302" spans="1:6" x14ac:dyDescent="0.2">
      <c r="A302" s="30"/>
      <c r="B302" s="36"/>
      <c r="C302" s="30"/>
      <c r="D302" s="30"/>
      <c r="E302" s="6"/>
      <c r="F302" s="4"/>
    </row>
    <row r="303" spans="1:6" x14ac:dyDescent="0.2">
      <c r="A303" s="30"/>
      <c r="B303" s="36"/>
      <c r="C303" s="30"/>
      <c r="D303" s="30"/>
      <c r="E303" s="6"/>
      <c r="F303" s="4"/>
    </row>
    <row r="304" spans="1:6" x14ac:dyDescent="0.2">
      <c r="A304" s="30"/>
      <c r="B304" s="36"/>
      <c r="C304" s="30"/>
      <c r="D304" s="30"/>
      <c r="E304" s="6"/>
      <c r="F304" s="4"/>
    </row>
    <row r="305" spans="1:6" x14ac:dyDescent="0.2">
      <c r="A305" s="30"/>
      <c r="B305" s="36"/>
      <c r="C305" s="30"/>
      <c r="D305" s="30"/>
      <c r="E305" s="6"/>
      <c r="F305" s="4"/>
    </row>
    <row r="306" spans="1:6" x14ac:dyDescent="0.2">
      <c r="A306" s="30"/>
      <c r="B306" s="36"/>
      <c r="C306" s="30"/>
      <c r="D306" s="30"/>
      <c r="E306" s="6"/>
      <c r="F306" s="4"/>
    </row>
    <row r="307" spans="1:6" x14ac:dyDescent="0.2">
      <c r="A307" s="30"/>
      <c r="B307" s="36"/>
      <c r="C307" s="30"/>
      <c r="D307" s="30"/>
      <c r="E307" s="6"/>
      <c r="F307" s="4"/>
    </row>
    <row r="308" spans="1:6" x14ac:dyDescent="0.2">
      <c r="A308" s="30"/>
      <c r="B308" s="36"/>
      <c r="C308" s="30"/>
      <c r="D308" s="30"/>
      <c r="E308" s="6"/>
      <c r="F308" s="4"/>
    </row>
    <row r="309" spans="1:6" x14ac:dyDescent="0.2">
      <c r="A309" s="30"/>
      <c r="B309" s="36"/>
      <c r="C309" s="30"/>
      <c r="D309" s="30"/>
      <c r="E309" s="6"/>
      <c r="F309" s="4"/>
    </row>
    <row r="310" spans="1:6" x14ac:dyDescent="0.2">
      <c r="A310" s="30"/>
      <c r="B310" s="36"/>
      <c r="C310" s="30"/>
      <c r="D310" s="30"/>
      <c r="E310" s="6"/>
      <c r="F310" s="4"/>
    </row>
    <row r="311" spans="1:6" x14ac:dyDescent="0.2">
      <c r="A311" s="30"/>
      <c r="B311" s="36"/>
      <c r="C311" s="30"/>
      <c r="D311" s="30"/>
      <c r="E311" s="6"/>
      <c r="F311" s="4"/>
    </row>
    <row r="312" spans="1:6" x14ac:dyDescent="0.2">
      <c r="A312" s="30"/>
      <c r="B312" s="36"/>
      <c r="C312" s="30"/>
      <c r="D312" s="30"/>
      <c r="E312" s="6"/>
      <c r="F312" s="4"/>
    </row>
    <row r="313" spans="1:6" x14ac:dyDescent="0.2">
      <c r="A313" s="30"/>
      <c r="B313" s="36"/>
      <c r="C313" s="30"/>
      <c r="D313" s="30"/>
      <c r="E313" s="6"/>
      <c r="F313" s="4"/>
    </row>
    <row r="314" spans="1:6" x14ac:dyDescent="0.2">
      <c r="A314" s="30"/>
      <c r="B314" s="36"/>
      <c r="C314" s="30"/>
      <c r="D314" s="30"/>
      <c r="E314" s="6"/>
      <c r="F314" s="4"/>
    </row>
    <row r="315" spans="1:6" x14ac:dyDescent="0.2">
      <c r="A315" s="30"/>
      <c r="B315" s="36"/>
      <c r="C315" s="30"/>
      <c r="D315" s="30"/>
      <c r="E315" s="6"/>
      <c r="F315" s="4"/>
    </row>
    <row r="316" spans="1:6" x14ac:dyDescent="0.2">
      <c r="A316" s="30"/>
      <c r="B316" s="36"/>
      <c r="C316" s="30"/>
      <c r="D316" s="30"/>
      <c r="E316" s="6"/>
      <c r="F316" s="4"/>
    </row>
    <row r="317" spans="1:6" x14ac:dyDescent="0.2">
      <c r="A317" s="30"/>
      <c r="B317" s="36"/>
      <c r="C317" s="30"/>
      <c r="D317" s="30"/>
      <c r="E317" s="6"/>
      <c r="F317" s="4"/>
    </row>
    <row r="318" spans="1:6" x14ac:dyDescent="0.2">
      <c r="A318" s="30"/>
      <c r="B318" s="36"/>
      <c r="C318" s="30"/>
      <c r="D318" s="30"/>
      <c r="E318" s="6"/>
      <c r="F318" s="4"/>
    </row>
    <row r="319" spans="1:6" x14ac:dyDescent="0.2">
      <c r="A319" s="30"/>
      <c r="B319" s="36"/>
      <c r="C319" s="30"/>
      <c r="D319" s="30"/>
      <c r="E319" s="6"/>
      <c r="F319" s="4"/>
    </row>
    <row r="320" spans="1:6" x14ac:dyDescent="0.2">
      <c r="A320" s="30"/>
      <c r="B320" s="36"/>
      <c r="C320" s="30"/>
      <c r="D320" s="30"/>
      <c r="E320" s="6"/>
      <c r="F320" s="4"/>
    </row>
    <row r="321" spans="1:6" x14ac:dyDescent="0.2">
      <c r="A321" s="30"/>
      <c r="B321" s="36"/>
      <c r="C321" s="30"/>
      <c r="D321" s="30"/>
      <c r="E321" s="6"/>
      <c r="F321" s="4"/>
    </row>
    <row r="322" spans="1:6" x14ac:dyDescent="0.2">
      <c r="A322" s="30"/>
      <c r="B322" s="36"/>
      <c r="C322" s="30"/>
      <c r="D322" s="30"/>
      <c r="E322" s="6"/>
      <c r="F322" s="4"/>
    </row>
    <row r="323" spans="1:6" x14ac:dyDescent="0.2">
      <c r="A323" s="30"/>
      <c r="B323" s="36"/>
      <c r="C323" s="30"/>
      <c r="D323" s="30"/>
      <c r="E323" s="6"/>
      <c r="F323" s="4"/>
    </row>
    <row r="324" spans="1:6" x14ac:dyDescent="0.2">
      <c r="A324" s="30"/>
      <c r="B324" s="36"/>
      <c r="C324" s="30"/>
      <c r="D324" s="30"/>
      <c r="E324" s="6"/>
      <c r="F324" s="4"/>
    </row>
    <row r="325" spans="1:6" x14ac:dyDescent="0.2">
      <c r="A325" s="30"/>
      <c r="B325" s="36"/>
      <c r="C325" s="30"/>
      <c r="D325" s="30"/>
      <c r="E325" s="6"/>
      <c r="F325" s="4"/>
    </row>
    <row r="326" spans="1:6" x14ac:dyDescent="0.2">
      <c r="A326" s="30"/>
      <c r="B326" s="36"/>
      <c r="C326" s="30"/>
      <c r="D326" s="30"/>
      <c r="E326" s="6"/>
      <c r="F326" s="4"/>
    </row>
    <row r="327" spans="1:6" x14ac:dyDescent="0.2">
      <c r="A327" s="30"/>
      <c r="B327" s="36"/>
      <c r="C327" s="30"/>
      <c r="D327" s="30"/>
      <c r="E327" s="6"/>
      <c r="F327" s="4"/>
    </row>
    <row r="328" spans="1:6" x14ac:dyDescent="0.2">
      <c r="A328" s="30"/>
      <c r="B328" s="36"/>
      <c r="C328" s="30"/>
      <c r="D328" s="30"/>
      <c r="E328" s="6"/>
      <c r="F328" s="4"/>
    </row>
    <row r="329" spans="1:6" x14ac:dyDescent="0.2">
      <c r="A329" s="30"/>
      <c r="B329" s="36"/>
      <c r="C329" s="30"/>
      <c r="D329" s="30"/>
      <c r="E329" s="6"/>
      <c r="F329" s="4"/>
    </row>
    <row r="330" spans="1:6" x14ac:dyDescent="0.2">
      <c r="A330" s="30"/>
      <c r="B330" s="36"/>
      <c r="C330" s="30"/>
      <c r="D330" s="30"/>
      <c r="E330" s="6"/>
      <c r="F330" s="4"/>
    </row>
    <row r="331" spans="1:6" x14ac:dyDescent="0.2">
      <c r="A331" s="30"/>
      <c r="B331" s="36"/>
      <c r="C331" s="30"/>
      <c r="D331" s="30"/>
      <c r="E331" s="6"/>
      <c r="F331" s="4"/>
    </row>
    <row r="332" spans="1:6" x14ac:dyDescent="0.2">
      <c r="A332" s="30"/>
      <c r="B332" s="36"/>
      <c r="C332" s="30"/>
      <c r="D332" s="30"/>
      <c r="E332" s="6"/>
      <c r="F332" s="4"/>
    </row>
    <row r="333" spans="1:6" x14ac:dyDescent="0.2">
      <c r="A333" s="30"/>
      <c r="B333" s="36"/>
      <c r="C333" s="30"/>
      <c r="D333" s="30"/>
      <c r="E333" s="6"/>
      <c r="F333" s="4"/>
    </row>
    <row r="334" spans="1:6" x14ac:dyDescent="0.2">
      <c r="A334" s="30"/>
      <c r="B334" s="36"/>
      <c r="C334" s="30"/>
      <c r="D334" s="30"/>
      <c r="E334" s="6"/>
      <c r="F334" s="4"/>
    </row>
    <row r="335" spans="1:6" x14ac:dyDescent="0.2">
      <c r="A335" s="30"/>
      <c r="B335" s="36"/>
      <c r="C335" s="30"/>
      <c r="D335" s="30"/>
      <c r="E335" s="6"/>
      <c r="F335" s="4"/>
    </row>
    <row r="336" spans="1:6" x14ac:dyDescent="0.2">
      <c r="A336" s="30"/>
      <c r="B336" s="36"/>
      <c r="C336" s="30"/>
      <c r="D336" s="30"/>
      <c r="E336" s="6"/>
      <c r="F336" s="4"/>
    </row>
    <row r="337" spans="1:6" x14ac:dyDescent="0.2">
      <c r="A337" s="30"/>
      <c r="B337" s="36"/>
      <c r="C337" s="30"/>
      <c r="D337" s="30"/>
      <c r="E337" s="6"/>
      <c r="F337" s="4"/>
    </row>
    <row r="338" spans="1:6" x14ac:dyDescent="0.2">
      <c r="A338" s="30"/>
      <c r="B338" s="36"/>
      <c r="C338" s="30"/>
      <c r="D338" s="30"/>
      <c r="E338" s="6"/>
      <c r="F338" s="4"/>
    </row>
    <row r="339" spans="1:6" x14ac:dyDescent="0.2">
      <c r="A339" s="30"/>
      <c r="B339" s="36"/>
      <c r="C339" s="30"/>
      <c r="D339" s="30"/>
      <c r="E339" s="6"/>
      <c r="F339" s="4"/>
    </row>
    <row r="340" spans="1:6" x14ac:dyDescent="0.2">
      <c r="A340" s="30"/>
      <c r="B340" s="36"/>
      <c r="C340" s="30"/>
      <c r="D340" s="30"/>
      <c r="E340" s="6"/>
      <c r="F340" s="4"/>
    </row>
    <row r="341" spans="1:6" x14ac:dyDescent="0.2">
      <c r="A341" s="30"/>
      <c r="B341" s="36"/>
      <c r="C341" s="30"/>
      <c r="D341" s="30"/>
      <c r="E341" s="6"/>
      <c r="F341" s="4"/>
    </row>
    <row r="342" spans="1:6" x14ac:dyDescent="0.2">
      <c r="A342" s="30"/>
      <c r="B342" s="36"/>
      <c r="C342" s="30"/>
      <c r="D342" s="30"/>
      <c r="E342" s="6"/>
      <c r="F342" s="4"/>
    </row>
    <row r="343" spans="1:6" x14ac:dyDescent="0.2">
      <c r="A343" s="30"/>
      <c r="B343" s="36"/>
      <c r="C343" s="30"/>
      <c r="D343" s="30"/>
      <c r="E343" s="6"/>
      <c r="F343" s="4"/>
    </row>
    <row r="344" spans="1:6" x14ac:dyDescent="0.2">
      <c r="A344" s="30"/>
      <c r="B344" s="36"/>
      <c r="C344" s="30"/>
      <c r="D344" s="30"/>
      <c r="E344" s="6"/>
      <c r="F344" s="4"/>
    </row>
    <row r="345" spans="1:6" x14ac:dyDescent="0.2">
      <c r="A345" s="30"/>
      <c r="B345" s="36"/>
      <c r="C345" s="30"/>
      <c r="D345" s="30"/>
      <c r="E345" s="6"/>
      <c r="F345" s="4"/>
    </row>
    <row r="346" spans="1:6" x14ac:dyDescent="0.2">
      <c r="A346" s="30"/>
      <c r="B346" s="36"/>
      <c r="C346" s="30"/>
      <c r="D346" s="30"/>
      <c r="E346" s="6"/>
      <c r="F346" s="4"/>
    </row>
    <row r="347" spans="1:6" x14ac:dyDescent="0.2">
      <c r="A347" s="30"/>
      <c r="B347" s="36"/>
      <c r="C347" s="30"/>
      <c r="D347" s="30"/>
      <c r="E347" s="6"/>
      <c r="F347" s="4"/>
    </row>
    <row r="348" spans="1:6" x14ac:dyDescent="0.2">
      <c r="A348" s="30"/>
      <c r="B348" s="36"/>
      <c r="C348" s="30"/>
      <c r="D348" s="30"/>
      <c r="E348" s="6"/>
      <c r="F348" s="4"/>
    </row>
    <row r="349" spans="1:6" x14ac:dyDescent="0.2">
      <c r="A349" s="30"/>
      <c r="B349" s="36"/>
      <c r="C349" s="30"/>
      <c r="D349" s="30"/>
      <c r="E349" s="6"/>
      <c r="F349" s="4"/>
    </row>
    <row r="350" spans="1:6" x14ac:dyDescent="0.2">
      <c r="A350" s="30"/>
      <c r="B350" s="36"/>
      <c r="C350" s="30"/>
      <c r="D350" s="30"/>
      <c r="E350" s="6"/>
      <c r="F350" s="4"/>
    </row>
    <row r="351" spans="1:6" x14ac:dyDescent="0.2">
      <c r="A351" s="30"/>
      <c r="B351" s="36"/>
      <c r="C351" s="30"/>
      <c r="D351" s="30"/>
      <c r="E351" s="6"/>
      <c r="F351" s="4"/>
    </row>
    <row r="352" spans="1:6" x14ac:dyDescent="0.2">
      <c r="A352" s="30"/>
      <c r="B352" s="36"/>
      <c r="C352" s="30"/>
      <c r="D352" s="30"/>
      <c r="E352" s="6"/>
      <c r="F352" s="4"/>
    </row>
    <row r="353" spans="1:6" x14ac:dyDescent="0.2">
      <c r="A353" s="30"/>
      <c r="B353" s="36"/>
      <c r="C353" s="30"/>
      <c r="D353" s="30"/>
      <c r="E353" s="6"/>
      <c r="F353" s="4"/>
    </row>
    <row r="354" spans="1:6" x14ac:dyDescent="0.2">
      <c r="A354" s="30"/>
      <c r="B354" s="36"/>
      <c r="C354" s="30"/>
      <c r="D354" s="30"/>
      <c r="E354" s="6"/>
      <c r="F354" s="4"/>
    </row>
    <row r="355" spans="1:6" x14ac:dyDescent="0.2">
      <c r="A355" s="30"/>
      <c r="B355" s="36"/>
      <c r="C355" s="30"/>
      <c r="D355" s="30"/>
      <c r="E355" s="6"/>
      <c r="F355" s="4"/>
    </row>
    <row r="356" spans="1:6" x14ac:dyDescent="0.2">
      <c r="A356" s="30"/>
      <c r="B356" s="36"/>
      <c r="C356" s="30"/>
      <c r="D356" s="30"/>
      <c r="E356" s="6"/>
      <c r="F356" s="4"/>
    </row>
    <row r="357" spans="1:6" x14ac:dyDescent="0.2">
      <c r="A357" s="30"/>
      <c r="B357" s="36"/>
      <c r="C357" s="30"/>
      <c r="D357" s="30"/>
      <c r="E357" s="6"/>
      <c r="F357" s="4"/>
    </row>
    <row r="358" spans="1:6" x14ac:dyDescent="0.2">
      <c r="A358" s="30"/>
      <c r="B358" s="36"/>
      <c r="C358" s="30"/>
      <c r="D358" s="30"/>
      <c r="E358" s="6"/>
      <c r="F358" s="4"/>
    </row>
    <row r="359" spans="1:6" x14ac:dyDescent="0.2">
      <c r="A359" s="30"/>
      <c r="B359" s="36"/>
      <c r="C359" s="30"/>
      <c r="D359" s="30"/>
      <c r="E359" s="6"/>
      <c r="F359" s="4"/>
    </row>
    <row r="360" spans="1:6" x14ac:dyDescent="0.2">
      <c r="A360" s="30"/>
      <c r="B360" s="36"/>
      <c r="C360" s="30"/>
      <c r="D360" s="30"/>
      <c r="E360" s="6"/>
      <c r="F360" s="4"/>
    </row>
    <row r="361" spans="1:6" x14ac:dyDescent="0.2">
      <c r="A361" s="30"/>
      <c r="B361" s="36"/>
      <c r="C361" s="30"/>
      <c r="D361" s="30"/>
      <c r="E361" s="6"/>
      <c r="F361" s="4"/>
    </row>
    <row r="362" spans="1:6" x14ac:dyDescent="0.2">
      <c r="A362" s="30"/>
      <c r="B362" s="36"/>
      <c r="C362" s="30"/>
      <c r="D362" s="30"/>
      <c r="E362" s="6"/>
      <c r="F362" s="4"/>
    </row>
    <row r="363" spans="1:6" x14ac:dyDescent="0.2">
      <c r="A363" s="30"/>
      <c r="B363" s="36"/>
      <c r="C363" s="30"/>
      <c r="D363" s="30"/>
      <c r="E363" s="6"/>
      <c r="F363" s="4"/>
    </row>
    <row r="364" spans="1:6" x14ac:dyDescent="0.2">
      <c r="A364" s="30"/>
      <c r="B364" s="36"/>
      <c r="C364" s="30"/>
      <c r="D364" s="30"/>
      <c r="E364" s="6"/>
      <c r="F364" s="4"/>
    </row>
    <row r="365" spans="1:6" x14ac:dyDescent="0.2">
      <c r="A365" s="30"/>
      <c r="B365" s="36"/>
      <c r="C365" s="30"/>
      <c r="D365" s="30"/>
      <c r="E365" s="6"/>
      <c r="F365" s="4"/>
    </row>
    <row r="366" spans="1:6" x14ac:dyDescent="0.2">
      <c r="A366" s="30"/>
      <c r="B366" s="36"/>
      <c r="C366" s="30"/>
      <c r="D366" s="30"/>
      <c r="E366" s="6"/>
      <c r="F366" s="4"/>
    </row>
    <row r="367" spans="1:6" x14ac:dyDescent="0.2">
      <c r="A367" s="30"/>
      <c r="B367" s="36"/>
      <c r="C367" s="30"/>
      <c r="D367" s="30"/>
      <c r="E367" s="6"/>
      <c r="F367" s="4"/>
    </row>
    <row r="368" spans="1:6" x14ac:dyDescent="0.2">
      <c r="A368" s="30"/>
      <c r="B368" s="36"/>
      <c r="C368" s="30"/>
      <c r="D368" s="30"/>
      <c r="E368" s="6"/>
      <c r="F368" s="4"/>
    </row>
    <row r="369" spans="1:6" x14ac:dyDescent="0.2">
      <c r="A369" s="30"/>
      <c r="B369" s="36"/>
      <c r="C369" s="30"/>
      <c r="D369" s="30"/>
      <c r="E369" s="6"/>
      <c r="F369" s="4"/>
    </row>
    <row r="370" spans="1:6" x14ac:dyDescent="0.2">
      <c r="A370" s="30"/>
      <c r="B370" s="36"/>
      <c r="C370" s="30"/>
      <c r="D370" s="30"/>
      <c r="E370" s="6"/>
      <c r="F370" s="4"/>
    </row>
    <row r="371" spans="1:6" x14ac:dyDescent="0.2">
      <c r="A371" s="30"/>
      <c r="B371" s="36"/>
      <c r="C371" s="30"/>
      <c r="D371" s="30"/>
      <c r="E371" s="6"/>
      <c r="F371" s="4"/>
    </row>
    <row r="372" spans="1:6" x14ac:dyDescent="0.2">
      <c r="A372" s="30"/>
      <c r="B372" s="36"/>
      <c r="C372" s="30"/>
      <c r="D372" s="30"/>
      <c r="E372" s="6"/>
      <c r="F372" s="4"/>
    </row>
    <row r="373" spans="1:6" x14ac:dyDescent="0.2">
      <c r="A373" s="30"/>
      <c r="B373" s="36"/>
      <c r="C373" s="30"/>
      <c r="D373" s="30"/>
      <c r="E373" s="6"/>
      <c r="F373" s="4"/>
    </row>
    <row r="374" spans="1:6" x14ac:dyDescent="0.2">
      <c r="A374" s="30"/>
      <c r="B374" s="36"/>
      <c r="C374" s="30"/>
      <c r="D374" s="30"/>
      <c r="E374" s="6"/>
      <c r="F374" s="4"/>
    </row>
    <row r="375" spans="1:6" x14ac:dyDescent="0.2">
      <c r="A375" s="30"/>
      <c r="B375" s="36"/>
      <c r="C375" s="30"/>
      <c r="D375" s="30"/>
      <c r="E375" s="6"/>
      <c r="F375" s="4"/>
    </row>
    <row r="376" spans="1:6" x14ac:dyDescent="0.2">
      <c r="A376" s="30"/>
      <c r="B376" s="36"/>
      <c r="C376" s="30"/>
      <c r="D376" s="30"/>
      <c r="E376" s="6"/>
      <c r="F376" s="4"/>
    </row>
    <row r="377" spans="1:6" x14ac:dyDescent="0.2">
      <c r="A377" s="30"/>
      <c r="B377" s="36"/>
      <c r="C377" s="30"/>
      <c r="D377" s="30"/>
      <c r="E377" s="6"/>
      <c r="F377" s="4"/>
    </row>
    <row r="378" spans="1:6" x14ac:dyDescent="0.2">
      <c r="A378" s="30"/>
      <c r="B378" s="36"/>
      <c r="C378" s="30"/>
      <c r="D378" s="30"/>
      <c r="E378" s="6"/>
      <c r="F378" s="4"/>
    </row>
    <row r="379" spans="1:6" x14ac:dyDescent="0.2">
      <c r="A379" s="30"/>
      <c r="B379" s="36"/>
      <c r="C379" s="30"/>
      <c r="D379" s="30"/>
      <c r="E379" s="6"/>
      <c r="F379" s="4"/>
    </row>
    <row r="380" spans="1:6" x14ac:dyDescent="0.2">
      <c r="A380" s="30"/>
      <c r="B380" s="36"/>
      <c r="C380" s="30"/>
      <c r="D380" s="30"/>
      <c r="E380" s="6"/>
      <c r="F380" s="4"/>
    </row>
    <row r="381" spans="1:6" x14ac:dyDescent="0.2">
      <c r="A381" s="30"/>
      <c r="B381" s="36"/>
      <c r="C381" s="30"/>
      <c r="D381" s="30"/>
      <c r="E381" s="6"/>
      <c r="F381" s="4"/>
    </row>
    <row r="382" spans="1:6" x14ac:dyDescent="0.2">
      <c r="A382" s="30"/>
      <c r="B382" s="36"/>
      <c r="C382" s="30"/>
      <c r="D382" s="30"/>
      <c r="E382" s="6"/>
      <c r="F382" s="4"/>
    </row>
    <row r="383" spans="1:6" x14ac:dyDescent="0.2">
      <c r="A383" s="30"/>
      <c r="B383" s="36"/>
      <c r="C383" s="30"/>
      <c r="D383" s="30"/>
      <c r="E383" s="6"/>
      <c r="F383" s="4"/>
    </row>
    <row r="384" spans="1:6" x14ac:dyDescent="0.2">
      <c r="A384" s="30"/>
      <c r="B384" s="36"/>
      <c r="C384" s="30"/>
      <c r="D384" s="30"/>
      <c r="E384" s="6"/>
      <c r="F384" s="4"/>
    </row>
    <row r="385" spans="1:6" x14ac:dyDescent="0.2">
      <c r="A385" s="30"/>
      <c r="B385" s="36"/>
      <c r="C385" s="30"/>
      <c r="D385" s="30"/>
      <c r="E385" s="6"/>
      <c r="F385" s="4"/>
    </row>
    <row r="386" spans="1:6" x14ac:dyDescent="0.2">
      <c r="A386" s="30"/>
      <c r="B386" s="36"/>
      <c r="C386" s="30"/>
      <c r="D386" s="30"/>
      <c r="E386" s="6"/>
      <c r="F386" s="4"/>
    </row>
    <row r="387" spans="1:6" x14ac:dyDescent="0.2">
      <c r="A387" s="30"/>
      <c r="B387" s="36"/>
      <c r="C387" s="30"/>
      <c r="D387" s="30"/>
      <c r="E387" s="6"/>
      <c r="F387" s="4"/>
    </row>
    <row r="388" spans="1:6" x14ac:dyDescent="0.2">
      <c r="A388" s="30"/>
      <c r="B388" s="36"/>
      <c r="C388" s="30"/>
      <c r="D388" s="30"/>
      <c r="E388" s="6"/>
      <c r="F388" s="4"/>
    </row>
    <row r="389" spans="1:6" x14ac:dyDescent="0.2">
      <c r="A389" s="30"/>
      <c r="B389" s="36"/>
      <c r="C389" s="30"/>
      <c r="D389" s="30"/>
      <c r="E389" s="6"/>
      <c r="F389" s="4"/>
    </row>
    <row r="390" spans="1:6" x14ac:dyDescent="0.2">
      <c r="A390" s="30"/>
      <c r="B390" s="36"/>
      <c r="C390" s="30"/>
      <c r="D390" s="30"/>
      <c r="E390" s="6"/>
      <c r="F390" s="4"/>
    </row>
    <row r="391" spans="1:6" x14ac:dyDescent="0.2">
      <c r="A391" s="30"/>
      <c r="B391" s="36"/>
      <c r="C391" s="30"/>
      <c r="D391" s="30"/>
      <c r="E391" s="6"/>
      <c r="F391" s="4"/>
    </row>
    <row r="392" spans="1:6" x14ac:dyDescent="0.2">
      <c r="A392" s="30"/>
      <c r="B392" s="36"/>
      <c r="C392" s="30"/>
      <c r="D392" s="30"/>
      <c r="E392" s="6"/>
      <c r="F392" s="4"/>
    </row>
    <row r="393" spans="1:6" x14ac:dyDescent="0.2">
      <c r="A393" s="30"/>
      <c r="B393" s="36"/>
      <c r="C393" s="30"/>
      <c r="D393" s="30"/>
      <c r="E393" s="6"/>
      <c r="F393" s="4"/>
    </row>
    <row r="394" spans="1:6" x14ac:dyDescent="0.2">
      <c r="A394" s="30"/>
      <c r="B394" s="36"/>
      <c r="C394" s="30"/>
      <c r="D394" s="30"/>
      <c r="E394" s="6"/>
      <c r="F394" s="4"/>
    </row>
    <row r="395" spans="1:6" x14ac:dyDescent="0.2">
      <c r="A395" s="30"/>
      <c r="B395" s="36"/>
      <c r="C395" s="30"/>
      <c r="D395" s="30"/>
      <c r="E395" s="6"/>
      <c r="F395" s="4"/>
    </row>
    <row r="396" spans="1:6" x14ac:dyDescent="0.2">
      <c r="A396" s="30"/>
      <c r="B396" s="36"/>
      <c r="C396" s="30"/>
      <c r="D396" s="30"/>
      <c r="E396" s="6"/>
      <c r="F396" s="4"/>
    </row>
    <row r="397" spans="1:6" x14ac:dyDescent="0.2">
      <c r="A397" s="30"/>
      <c r="B397" s="36"/>
      <c r="C397" s="30"/>
      <c r="D397" s="30"/>
      <c r="E397" s="6"/>
      <c r="F397" s="4"/>
    </row>
    <row r="398" spans="1:6" x14ac:dyDescent="0.2">
      <c r="A398" s="30"/>
      <c r="B398" s="36"/>
      <c r="C398" s="30"/>
      <c r="D398" s="30"/>
      <c r="E398" s="6"/>
      <c r="F398" s="4"/>
    </row>
    <row r="399" spans="1:6" x14ac:dyDescent="0.2">
      <c r="A399" s="30"/>
      <c r="B399" s="36"/>
      <c r="C399" s="30"/>
      <c r="D399" s="30"/>
      <c r="E399" s="6"/>
      <c r="F399" s="4"/>
    </row>
    <row r="400" spans="1:6" x14ac:dyDescent="0.2">
      <c r="A400" s="30"/>
      <c r="B400" s="36"/>
      <c r="C400" s="30"/>
      <c r="D400" s="30"/>
      <c r="E400" s="6"/>
      <c r="F400" s="4"/>
    </row>
    <row r="401" spans="1:6" x14ac:dyDescent="0.2">
      <c r="A401" s="30"/>
      <c r="B401" s="36"/>
      <c r="C401" s="30"/>
      <c r="D401" s="30"/>
      <c r="E401" s="6"/>
      <c r="F401" s="4"/>
    </row>
    <row r="402" spans="1:6" x14ac:dyDescent="0.2">
      <c r="A402" s="30"/>
      <c r="B402" s="36"/>
      <c r="C402" s="30"/>
      <c r="D402" s="30"/>
      <c r="E402" s="6"/>
      <c r="F402" s="4"/>
    </row>
    <row r="403" spans="1:6" x14ac:dyDescent="0.2">
      <c r="A403" s="30"/>
      <c r="B403" s="36"/>
      <c r="C403" s="30"/>
      <c r="D403" s="30"/>
      <c r="E403" s="6"/>
      <c r="F403" s="4"/>
    </row>
    <row r="404" spans="1:6" x14ac:dyDescent="0.2">
      <c r="A404" s="30"/>
      <c r="B404" s="36"/>
      <c r="C404" s="30"/>
      <c r="D404" s="30"/>
      <c r="E404" s="6"/>
      <c r="F404" s="4"/>
    </row>
    <row r="405" spans="1:6" x14ac:dyDescent="0.2">
      <c r="A405" s="30"/>
      <c r="B405" s="36"/>
      <c r="C405" s="30"/>
      <c r="D405" s="30"/>
      <c r="E405" s="6"/>
      <c r="F405" s="4"/>
    </row>
    <row r="406" spans="1:6" x14ac:dyDescent="0.2">
      <c r="A406" s="30"/>
      <c r="B406" s="36"/>
      <c r="C406" s="30"/>
      <c r="D406" s="30"/>
      <c r="E406" s="6"/>
      <c r="F406" s="4"/>
    </row>
    <row r="407" spans="1:6" x14ac:dyDescent="0.2">
      <c r="A407" s="30"/>
      <c r="B407" s="36"/>
      <c r="C407" s="30"/>
      <c r="D407" s="30"/>
      <c r="E407" s="6"/>
      <c r="F407" s="4"/>
    </row>
    <row r="408" spans="1:6" x14ac:dyDescent="0.2">
      <c r="A408" s="30"/>
      <c r="B408" s="36"/>
      <c r="C408" s="30"/>
      <c r="D408" s="30"/>
      <c r="E408" s="6"/>
      <c r="F408" s="4"/>
    </row>
    <row r="409" spans="1:6" x14ac:dyDescent="0.2">
      <c r="A409" s="30"/>
      <c r="B409" s="36"/>
      <c r="C409" s="30"/>
      <c r="D409" s="30"/>
      <c r="E409" s="6"/>
      <c r="F409" s="4"/>
    </row>
    <row r="410" spans="1:6" x14ac:dyDescent="0.2">
      <c r="A410" s="30"/>
      <c r="B410" s="36"/>
      <c r="C410" s="30"/>
      <c r="D410" s="30"/>
      <c r="E410" s="6"/>
      <c r="F410" s="4"/>
    </row>
    <row r="411" spans="1:6" x14ac:dyDescent="0.2">
      <c r="A411" s="30"/>
      <c r="B411" s="36"/>
      <c r="C411" s="30"/>
      <c r="D411" s="30"/>
      <c r="E411" s="6"/>
      <c r="F411" s="4"/>
    </row>
    <row r="412" spans="1:6" x14ac:dyDescent="0.2">
      <c r="A412" s="30"/>
      <c r="B412" s="36"/>
      <c r="C412" s="30"/>
      <c r="D412" s="30"/>
      <c r="E412" s="6"/>
      <c r="F412" s="4"/>
    </row>
    <row r="413" spans="1:6" x14ac:dyDescent="0.2">
      <c r="A413" s="30"/>
      <c r="B413" s="36"/>
      <c r="C413" s="30"/>
      <c r="D413" s="30"/>
      <c r="E413" s="6"/>
      <c r="F413" s="4"/>
    </row>
    <row r="414" spans="1:6" x14ac:dyDescent="0.2">
      <c r="A414" s="30"/>
      <c r="B414" s="36"/>
      <c r="C414" s="30"/>
      <c r="D414" s="30"/>
      <c r="E414" s="6"/>
      <c r="F414" s="4"/>
    </row>
    <row r="415" spans="1:6" x14ac:dyDescent="0.2">
      <c r="A415" s="30"/>
      <c r="B415" s="36"/>
      <c r="C415" s="30"/>
      <c r="D415" s="30"/>
      <c r="E415" s="6"/>
      <c r="F415" s="4"/>
    </row>
    <row r="416" spans="1:6" x14ac:dyDescent="0.2">
      <c r="A416" s="30"/>
      <c r="B416" s="36"/>
      <c r="C416" s="30"/>
      <c r="D416" s="30"/>
      <c r="E416" s="6"/>
      <c r="F416" s="4"/>
    </row>
    <row r="417" spans="1:6" x14ac:dyDescent="0.2">
      <c r="A417" s="30"/>
      <c r="B417" s="36"/>
      <c r="C417" s="30"/>
      <c r="D417" s="30"/>
      <c r="E417" s="6"/>
      <c r="F417" s="4"/>
    </row>
    <row r="418" spans="1:6" x14ac:dyDescent="0.2">
      <c r="A418" s="30"/>
      <c r="B418" s="36"/>
      <c r="C418" s="30"/>
      <c r="D418" s="30"/>
      <c r="E418" s="6"/>
      <c r="F418" s="4"/>
    </row>
    <row r="419" spans="1:6" x14ac:dyDescent="0.2">
      <c r="A419" s="30"/>
      <c r="B419" s="36"/>
      <c r="C419" s="30"/>
      <c r="D419" s="30"/>
      <c r="E419" s="6"/>
      <c r="F419" s="4"/>
    </row>
    <row r="420" spans="1:6" x14ac:dyDescent="0.2">
      <c r="A420" s="30"/>
      <c r="B420" s="36"/>
      <c r="C420" s="30"/>
      <c r="D420" s="30"/>
      <c r="E420" s="6"/>
      <c r="F420" s="4"/>
    </row>
    <row r="421" spans="1:6" x14ac:dyDescent="0.2">
      <c r="A421" s="30"/>
      <c r="B421" s="36"/>
      <c r="C421" s="30"/>
      <c r="D421" s="30"/>
      <c r="E421" s="6"/>
      <c r="F421" s="4"/>
    </row>
    <row r="422" spans="1:6" x14ac:dyDescent="0.2">
      <c r="A422" s="30"/>
      <c r="B422" s="36"/>
      <c r="C422" s="30"/>
      <c r="D422" s="30"/>
      <c r="E422" s="6"/>
      <c r="F422" s="4"/>
    </row>
    <row r="423" spans="1:6" x14ac:dyDescent="0.2">
      <c r="A423" s="30"/>
      <c r="B423" s="36"/>
      <c r="C423" s="30"/>
      <c r="D423" s="30"/>
      <c r="E423" s="6"/>
      <c r="F423" s="4"/>
    </row>
    <row r="424" spans="1:6" x14ac:dyDescent="0.2">
      <c r="A424" s="30"/>
      <c r="B424" s="36"/>
      <c r="C424" s="30"/>
      <c r="D424" s="30"/>
      <c r="E424" s="6"/>
      <c r="F424" s="4"/>
    </row>
    <row r="425" spans="1:6" x14ac:dyDescent="0.2">
      <c r="A425" s="30"/>
      <c r="B425" s="36"/>
      <c r="C425" s="30"/>
      <c r="D425" s="30"/>
      <c r="E425" s="6"/>
      <c r="F425" s="4"/>
    </row>
    <row r="426" spans="1:6" x14ac:dyDescent="0.2">
      <c r="A426" s="30"/>
      <c r="B426" s="36"/>
      <c r="C426" s="30"/>
      <c r="D426" s="30"/>
      <c r="E426" s="6"/>
      <c r="F426" s="4"/>
    </row>
    <row r="427" spans="1:6" x14ac:dyDescent="0.2">
      <c r="A427" s="30"/>
      <c r="B427" s="36"/>
      <c r="C427" s="30"/>
      <c r="D427" s="30"/>
      <c r="E427" s="6"/>
      <c r="F427" s="4"/>
    </row>
    <row r="428" spans="1:6" x14ac:dyDescent="0.2">
      <c r="A428" s="30"/>
      <c r="B428" s="36"/>
      <c r="C428" s="30"/>
      <c r="D428" s="30"/>
      <c r="E428" s="6"/>
      <c r="F428" s="4"/>
    </row>
    <row r="429" spans="1:6" x14ac:dyDescent="0.2">
      <c r="A429" s="30"/>
      <c r="B429" s="36"/>
      <c r="C429" s="30"/>
      <c r="D429" s="30"/>
      <c r="E429" s="6"/>
      <c r="F429" s="4"/>
    </row>
    <row r="430" spans="1:6" x14ac:dyDescent="0.2">
      <c r="A430" s="30"/>
      <c r="B430" s="36"/>
      <c r="C430" s="30"/>
      <c r="D430" s="30"/>
      <c r="E430" s="6"/>
      <c r="F430" s="4"/>
    </row>
    <row r="431" spans="1:6" x14ac:dyDescent="0.2">
      <c r="A431" s="30"/>
      <c r="B431" s="36"/>
      <c r="C431" s="30"/>
      <c r="D431" s="30"/>
      <c r="E431" s="6"/>
      <c r="F431" s="4"/>
    </row>
    <row r="432" spans="1:6" x14ac:dyDescent="0.2">
      <c r="A432" s="30"/>
      <c r="B432" s="36"/>
      <c r="C432" s="30"/>
      <c r="D432" s="30"/>
      <c r="E432" s="6"/>
      <c r="F432" s="4"/>
    </row>
    <row r="433" spans="1:6" x14ac:dyDescent="0.2">
      <c r="A433" s="30"/>
      <c r="B433" s="36"/>
      <c r="C433" s="30"/>
      <c r="D433" s="30"/>
      <c r="E433" s="6"/>
      <c r="F433" s="4"/>
    </row>
    <row r="434" spans="1:6" x14ac:dyDescent="0.2">
      <c r="A434" s="30"/>
      <c r="B434" s="36"/>
      <c r="C434" s="30"/>
      <c r="D434" s="30"/>
      <c r="E434" s="6"/>
      <c r="F434" s="4"/>
    </row>
    <row r="435" spans="1:6" x14ac:dyDescent="0.2">
      <c r="A435" s="30"/>
      <c r="B435" s="36"/>
      <c r="C435" s="30"/>
      <c r="D435" s="30"/>
      <c r="E435" s="6"/>
      <c r="F435" s="4"/>
    </row>
    <row r="436" spans="1:6" x14ac:dyDescent="0.2">
      <c r="A436" s="30"/>
      <c r="B436" s="36"/>
      <c r="C436" s="30"/>
      <c r="D436" s="30"/>
      <c r="E436" s="6"/>
      <c r="F436" s="4"/>
    </row>
    <row r="437" spans="1:6" x14ac:dyDescent="0.2">
      <c r="A437" s="30"/>
      <c r="B437" s="36"/>
      <c r="C437" s="30"/>
      <c r="D437" s="30"/>
      <c r="E437" s="6"/>
      <c r="F437" s="4"/>
    </row>
    <row r="438" spans="1:6" x14ac:dyDescent="0.2">
      <c r="A438" s="30"/>
      <c r="B438" s="36"/>
      <c r="C438" s="30"/>
      <c r="D438" s="30"/>
      <c r="E438" s="6"/>
      <c r="F438" s="4"/>
    </row>
    <row r="439" spans="1:6" x14ac:dyDescent="0.2">
      <c r="A439" s="30"/>
      <c r="B439" s="36"/>
      <c r="C439" s="30"/>
      <c r="D439" s="30"/>
      <c r="E439" s="6"/>
      <c r="F439" s="4"/>
    </row>
    <row r="440" spans="1:6" x14ac:dyDescent="0.2">
      <c r="A440" s="30"/>
      <c r="B440" s="36"/>
      <c r="C440" s="30"/>
      <c r="D440" s="30"/>
      <c r="E440" s="6"/>
      <c r="F440" s="4"/>
    </row>
    <row r="441" spans="1:6" x14ac:dyDescent="0.2">
      <c r="A441" s="30"/>
      <c r="B441" s="36"/>
      <c r="C441" s="30"/>
      <c r="D441" s="30"/>
      <c r="E441" s="6"/>
      <c r="F441" s="4"/>
    </row>
    <row r="442" spans="1:6" x14ac:dyDescent="0.2">
      <c r="A442" s="30"/>
      <c r="B442" s="36"/>
      <c r="C442" s="30"/>
      <c r="D442" s="30"/>
      <c r="E442" s="6"/>
      <c r="F442" s="4"/>
    </row>
    <row r="443" spans="1:6" x14ac:dyDescent="0.2">
      <c r="A443" s="30"/>
      <c r="B443" s="36"/>
      <c r="C443" s="30"/>
      <c r="D443" s="30"/>
      <c r="E443" s="6"/>
      <c r="F443" s="4"/>
    </row>
    <row r="444" spans="1:6" x14ac:dyDescent="0.2">
      <c r="A444" s="30"/>
      <c r="B444" s="36"/>
      <c r="C444" s="30"/>
      <c r="D444" s="30"/>
      <c r="E444" s="6"/>
      <c r="F444" s="4"/>
    </row>
    <row r="445" spans="1:6" x14ac:dyDescent="0.2">
      <c r="A445" s="30"/>
      <c r="B445" s="36"/>
      <c r="C445" s="30"/>
      <c r="D445" s="30"/>
      <c r="E445" s="6"/>
      <c r="F445" s="4"/>
    </row>
    <row r="446" spans="1:6" x14ac:dyDescent="0.2">
      <c r="A446" s="30"/>
      <c r="B446" s="36"/>
      <c r="C446" s="30"/>
      <c r="D446" s="30"/>
      <c r="E446" s="6"/>
      <c r="F446" s="4"/>
    </row>
    <row r="447" spans="1:6" x14ac:dyDescent="0.2">
      <c r="A447" s="30"/>
      <c r="B447" s="36"/>
      <c r="C447" s="30"/>
      <c r="D447" s="30"/>
      <c r="E447" s="6"/>
      <c r="F447" s="4"/>
    </row>
    <row r="448" spans="1:6" x14ac:dyDescent="0.2">
      <c r="A448" s="30"/>
      <c r="B448" s="36"/>
      <c r="C448" s="30"/>
      <c r="D448" s="30"/>
      <c r="E448" s="6"/>
      <c r="F448" s="4"/>
    </row>
    <row r="449" spans="1:6" x14ac:dyDescent="0.2">
      <c r="A449" s="30"/>
      <c r="B449" s="36"/>
      <c r="C449" s="30"/>
      <c r="D449" s="30"/>
      <c r="E449" s="6"/>
      <c r="F449" s="4"/>
    </row>
    <row r="450" spans="1:6" x14ac:dyDescent="0.2">
      <c r="A450" s="30"/>
      <c r="B450" s="36"/>
      <c r="C450" s="30"/>
      <c r="D450" s="30"/>
      <c r="E450" s="6"/>
      <c r="F450" s="4"/>
    </row>
    <row r="451" spans="1:6" x14ac:dyDescent="0.2">
      <c r="A451" s="30"/>
      <c r="B451" s="36"/>
      <c r="C451" s="30"/>
      <c r="D451" s="30"/>
      <c r="E451" s="6"/>
      <c r="F451" s="4"/>
    </row>
    <row r="452" spans="1:6" x14ac:dyDescent="0.2">
      <c r="A452" s="30"/>
      <c r="B452" s="36"/>
      <c r="C452" s="30"/>
      <c r="D452" s="30"/>
      <c r="E452" s="6"/>
      <c r="F452" s="4"/>
    </row>
    <row r="453" spans="1:6" x14ac:dyDescent="0.2">
      <c r="A453" s="30"/>
      <c r="B453" s="36"/>
      <c r="C453" s="30"/>
      <c r="D453" s="30"/>
      <c r="E453" s="6"/>
      <c r="F453" s="4"/>
    </row>
    <row r="454" spans="1:6" x14ac:dyDescent="0.2">
      <c r="A454" s="30"/>
      <c r="B454" s="36"/>
      <c r="C454" s="30"/>
      <c r="D454" s="30"/>
      <c r="E454" s="6"/>
      <c r="F454" s="4"/>
    </row>
    <row r="455" spans="1:6" x14ac:dyDescent="0.2">
      <c r="A455" s="30"/>
      <c r="B455" s="36"/>
      <c r="C455" s="30"/>
      <c r="D455" s="30"/>
      <c r="E455" s="6"/>
      <c r="F455" s="4"/>
    </row>
    <row r="456" spans="1:6" x14ac:dyDescent="0.2">
      <c r="A456" s="30"/>
      <c r="B456" s="36"/>
      <c r="C456" s="30"/>
      <c r="D456" s="30"/>
      <c r="E456" s="6"/>
      <c r="F456" s="4"/>
    </row>
    <row r="457" spans="1:6" x14ac:dyDescent="0.2">
      <c r="A457" s="30"/>
      <c r="B457" s="36"/>
      <c r="C457" s="30"/>
      <c r="D457" s="30"/>
      <c r="E457" s="6"/>
      <c r="F457" s="4"/>
    </row>
    <row r="458" spans="1:6" x14ac:dyDescent="0.2">
      <c r="A458" s="30"/>
      <c r="B458" s="36"/>
      <c r="C458" s="30"/>
      <c r="D458" s="30"/>
      <c r="E458" s="6"/>
      <c r="F458" s="4"/>
    </row>
    <row r="459" spans="1:6" x14ac:dyDescent="0.2">
      <c r="A459" s="30"/>
      <c r="B459" s="36"/>
      <c r="C459" s="30"/>
      <c r="D459" s="30"/>
      <c r="E459" s="6"/>
      <c r="F459" s="4"/>
    </row>
    <row r="460" spans="1:6" x14ac:dyDescent="0.2">
      <c r="A460" s="30"/>
      <c r="B460" s="36"/>
      <c r="C460" s="30"/>
      <c r="D460" s="30"/>
      <c r="E460" s="6"/>
      <c r="F460" s="4"/>
    </row>
    <row r="461" spans="1:6" x14ac:dyDescent="0.2">
      <c r="A461" s="30"/>
      <c r="B461" s="36"/>
      <c r="C461" s="30"/>
      <c r="D461" s="30"/>
      <c r="E461" s="6"/>
      <c r="F461" s="4"/>
    </row>
    <row r="462" spans="1:6" x14ac:dyDescent="0.2">
      <c r="A462" s="30"/>
      <c r="B462" s="36"/>
      <c r="C462" s="30"/>
      <c r="D462" s="30"/>
      <c r="E462" s="6"/>
      <c r="F462" s="4"/>
    </row>
    <row r="463" spans="1:6" x14ac:dyDescent="0.2">
      <c r="A463" s="30"/>
      <c r="B463" s="36"/>
      <c r="C463" s="30"/>
      <c r="D463" s="30"/>
      <c r="E463" s="6"/>
      <c r="F463" s="4"/>
    </row>
    <row r="464" spans="1:6" x14ac:dyDescent="0.2">
      <c r="A464" s="30"/>
      <c r="B464" s="36"/>
      <c r="C464" s="30"/>
      <c r="D464" s="30"/>
      <c r="E464" s="6"/>
      <c r="F464" s="4"/>
    </row>
    <row r="465" spans="1:6" x14ac:dyDescent="0.2">
      <c r="A465" s="30"/>
      <c r="B465" s="36"/>
      <c r="C465" s="30"/>
      <c r="D465" s="30"/>
      <c r="E465" s="6"/>
      <c r="F465" s="4"/>
    </row>
    <row r="466" spans="1:6" x14ac:dyDescent="0.2">
      <c r="A466" s="30"/>
      <c r="B466" s="36"/>
      <c r="C466" s="30"/>
      <c r="D466" s="30"/>
      <c r="E466" s="6"/>
      <c r="F466" s="4"/>
    </row>
    <row r="467" spans="1:6" x14ac:dyDescent="0.2">
      <c r="A467" s="30"/>
      <c r="B467" s="36"/>
      <c r="C467" s="30"/>
      <c r="D467" s="30"/>
      <c r="E467" s="6"/>
      <c r="F467" s="4"/>
    </row>
    <row r="468" spans="1:6" x14ac:dyDescent="0.2">
      <c r="A468" s="30"/>
      <c r="B468" s="36"/>
      <c r="C468" s="30"/>
      <c r="D468" s="30"/>
      <c r="E468" s="6"/>
      <c r="F468" s="4"/>
    </row>
    <row r="469" spans="1:6" x14ac:dyDescent="0.2">
      <c r="A469" s="30"/>
      <c r="B469" s="36"/>
      <c r="C469" s="30"/>
      <c r="D469" s="30"/>
      <c r="E469" s="6"/>
      <c r="F469" s="4"/>
    </row>
  </sheetData>
  <mergeCells count="1">
    <mergeCell ref="B3:C3"/>
  </mergeCells>
  <phoneticPr fontId="0" type="noConversion"/>
  <hyperlinks>
    <hyperlink ref="C8" location="'Executive Summary'!A1" display="Executive summary" xr:uid="{00000000-0004-0000-0000-000000000000}"/>
    <hyperlink ref="C11" location="'Cash flow forecast'!B2" display="Cash-flow" xr:uid="{00000000-0004-0000-0000-000001000000}"/>
    <hyperlink ref="C21" location="'Balance sheet'!B2" display="Balance statement" xr:uid="{00000000-0004-0000-0000-000002000000}"/>
    <hyperlink ref="C19" location="'Income statement (12 months)'!B2" display="Loss and Profits (first year)" xr:uid="{00000000-0004-0000-0000-000003000000}"/>
    <hyperlink ref="C20" location="'Income statement (3 years)'!A1" display="Loss and Profits (first 3 years)" xr:uid="{00000000-0004-0000-0000-000004000000}"/>
    <hyperlink ref="C22" location="'Loan Amort.10 years (monthly)'!A1" display="Monthly loan amortization (maximum 5 year) " xr:uid="{00000000-0004-0000-0000-000005000000}"/>
    <hyperlink ref="C14" location="'Break-even Analysis'!B2" display="Break-even point analysis" xr:uid="{00000000-0004-0000-0000-000006000000}"/>
    <hyperlink ref="C13" location="Depreciation!A1" display="Depretiation" xr:uid="{00000000-0004-0000-0000-000007000000}"/>
    <hyperlink ref="C23" location="'Loan Amort.10 years (quarterly)'!A1" display="Quarterly loan amortization (up to 10 years loan)" xr:uid="{00000000-0004-0000-0000-000008000000}"/>
    <hyperlink ref="C15" location="'Table Break-even point '!A1" display="Break-even point table" xr:uid="{00000000-0004-0000-0000-000009000000}"/>
    <hyperlink ref="C17" location="'Annual Budgeting and tracking'!B1" display="Annual Budgeting and tracking worksheet" xr:uid="{00000000-0004-0000-0000-00000A000000}"/>
  </hyperlinks>
  <printOptions horizontalCentered="1"/>
  <pageMargins left="0.75" right="0.75" top="0.78740157480314965" bottom="0.39370078740157483" header="0" footer="0"/>
  <pageSetup paperSize="9" scale="86" orientation="landscape" horizontalDpi="360" verticalDpi="360" r:id="rId1"/>
  <headerFooter alignWithMargins="0"/>
  <ignoredErrors>
    <ignoredError sqref="B23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2"/>
  <sheetViews>
    <sheetView showGridLines="0" zoomScaleNormal="100" workbookViewId="0">
      <selection activeCell="L63" sqref="L63"/>
    </sheetView>
  </sheetViews>
  <sheetFormatPr defaultRowHeight="12.75" x14ac:dyDescent="0.2"/>
  <cols>
    <col min="1" max="1" width="1.28515625" customWidth="1"/>
    <col min="2" max="2" width="35.7109375" customWidth="1"/>
    <col min="3" max="5" width="15.7109375" customWidth="1"/>
    <col min="6" max="6" width="1.28515625" customWidth="1"/>
  </cols>
  <sheetData>
    <row r="1" spans="1:7" ht="14.25" x14ac:dyDescent="0.25">
      <c r="A1" s="146"/>
      <c r="B1" s="504"/>
      <c r="C1" s="339"/>
      <c r="D1" s="339"/>
      <c r="E1" s="340"/>
      <c r="F1" s="146"/>
      <c r="G1" s="347"/>
    </row>
    <row r="2" spans="1:7" ht="14.25" x14ac:dyDescent="0.25">
      <c r="A2" s="146"/>
      <c r="B2" s="150" t="s">
        <v>362</v>
      </c>
      <c r="C2" s="151"/>
      <c r="D2" s="151"/>
      <c r="E2" s="152" t="s">
        <v>51</v>
      </c>
      <c r="F2" s="146"/>
      <c r="G2" s="347"/>
    </row>
    <row r="3" spans="1:7" ht="15" thickBot="1" x14ac:dyDescent="0.3">
      <c r="A3" s="146"/>
      <c r="B3" s="164"/>
      <c r="C3" s="506" t="s">
        <v>68</v>
      </c>
      <c r="D3" s="506" t="s">
        <v>69</v>
      </c>
      <c r="E3" s="506" t="s">
        <v>70</v>
      </c>
      <c r="F3" s="146"/>
      <c r="G3" s="347"/>
    </row>
    <row r="4" spans="1:7" ht="14.25" x14ac:dyDescent="0.25">
      <c r="A4" s="146"/>
      <c r="B4" s="578"/>
      <c r="C4" s="505"/>
      <c r="D4" s="505"/>
      <c r="E4" s="158"/>
      <c r="F4" s="146"/>
      <c r="G4" s="347"/>
    </row>
    <row r="5" spans="1:7" ht="14.25" x14ac:dyDescent="0.25">
      <c r="A5" s="146"/>
      <c r="B5" s="287" t="s">
        <v>150</v>
      </c>
      <c r="C5" s="505"/>
      <c r="D5" s="505"/>
      <c r="E5" s="158"/>
      <c r="F5" s="146"/>
      <c r="G5" s="347"/>
    </row>
    <row r="6" spans="1:7" ht="14.25" x14ac:dyDescent="0.25">
      <c r="A6" s="146"/>
      <c r="B6" s="578"/>
      <c r="C6" s="579"/>
      <c r="D6" s="505"/>
      <c r="E6" s="158"/>
      <c r="F6" s="146"/>
      <c r="G6" s="347"/>
    </row>
    <row r="7" spans="1:7" ht="14.25" x14ac:dyDescent="0.25">
      <c r="A7" s="146"/>
      <c r="B7" s="511" t="s">
        <v>158</v>
      </c>
      <c r="C7" s="580"/>
      <c r="D7" s="581"/>
      <c r="E7" s="582"/>
      <c r="F7" s="146"/>
      <c r="G7" s="347"/>
    </row>
    <row r="8" spans="1:7" ht="14.25" x14ac:dyDescent="0.25">
      <c r="A8" s="146"/>
      <c r="B8" s="400" t="s">
        <v>151</v>
      </c>
      <c r="C8" s="514"/>
      <c r="D8" s="514"/>
      <c r="E8" s="583"/>
      <c r="F8" s="146"/>
      <c r="G8" s="347"/>
    </row>
    <row r="9" spans="1:7" ht="14.25" x14ac:dyDescent="0.25">
      <c r="A9" s="146"/>
      <c r="B9" s="400" t="s">
        <v>152</v>
      </c>
      <c r="C9" s="584"/>
      <c r="D9" s="584"/>
      <c r="E9" s="585"/>
      <c r="F9" s="146"/>
      <c r="G9" s="347"/>
    </row>
    <row r="10" spans="1:7" ht="14.25" x14ac:dyDescent="0.25">
      <c r="A10" s="146"/>
      <c r="B10" s="400" t="s">
        <v>153</v>
      </c>
      <c r="C10" s="584"/>
      <c r="D10" s="584"/>
      <c r="E10" s="585"/>
      <c r="F10" s="146"/>
      <c r="G10" s="347"/>
    </row>
    <row r="11" spans="1:7" ht="14.25" x14ac:dyDescent="0.25">
      <c r="A11" s="146"/>
      <c r="B11" s="400" t="s">
        <v>154</v>
      </c>
      <c r="C11" s="584"/>
      <c r="D11" s="584"/>
      <c r="E11" s="585"/>
      <c r="F11" s="146"/>
      <c r="G11" s="347"/>
    </row>
    <row r="12" spans="1:7" ht="14.25" x14ac:dyDescent="0.25">
      <c r="A12" s="146"/>
      <c r="B12" s="511" t="s">
        <v>159</v>
      </c>
      <c r="C12" s="586"/>
      <c r="D12" s="586"/>
      <c r="E12" s="587"/>
      <c r="F12" s="146"/>
      <c r="G12" s="347"/>
    </row>
    <row r="13" spans="1:7" ht="14.25" x14ac:dyDescent="0.25">
      <c r="A13" s="146"/>
      <c r="B13" s="400" t="s">
        <v>155</v>
      </c>
      <c r="C13" s="514"/>
      <c r="D13" s="514"/>
      <c r="E13" s="583"/>
      <c r="F13" s="146"/>
      <c r="G13" s="347"/>
    </row>
    <row r="14" spans="1:7" ht="14.25" x14ac:dyDescent="0.25">
      <c r="A14" s="146"/>
      <c r="B14" s="400" t="s">
        <v>156</v>
      </c>
      <c r="C14" s="584"/>
      <c r="D14" s="584"/>
      <c r="E14" s="585"/>
      <c r="F14" s="146"/>
      <c r="G14" s="347"/>
    </row>
    <row r="15" spans="1:7" ht="14.25" x14ac:dyDescent="0.25">
      <c r="A15" s="146"/>
      <c r="B15" s="400" t="s">
        <v>157</v>
      </c>
      <c r="C15" s="584"/>
      <c r="D15" s="584"/>
      <c r="E15" s="585"/>
      <c r="F15" s="146"/>
      <c r="G15" s="347"/>
    </row>
    <row r="16" spans="1:7" ht="14.25" x14ac:dyDescent="0.25">
      <c r="A16" s="146"/>
      <c r="B16" s="511" t="s">
        <v>160</v>
      </c>
      <c r="C16" s="586"/>
      <c r="D16" s="586"/>
      <c r="E16" s="587"/>
      <c r="F16" s="146"/>
      <c r="G16" s="347"/>
    </row>
    <row r="17" spans="1:7" ht="14.25" x14ac:dyDescent="0.25">
      <c r="A17" s="146"/>
      <c r="B17" s="400" t="s">
        <v>161</v>
      </c>
      <c r="C17" s="514"/>
      <c r="D17" s="514"/>
      <c r="E17" s="583"/>
      <c r="F17" s="146"/>
      <c r="G17" s="347"/>
    </row>
    <row r="18" spans="1:7" ht="14.25" x14ac:dyDescent="0.25">
      <c r="A18" s="146"/>
      <c r="B18" s="400" t="s">
        <v>162</v>
      </c>
      <c r="C18" s="584"/>
      <c r="D18" s="584"/>
      <c r="E18" s="585"/>
      <c r="F18" s="146"/>
      <c r="G18" s="347"/>
    </row>
    <row r="19" spans="1:7" ht="15" thickBot="1" x14ac:dyDescent="0.3">
      <c r="A19" s="146"/>
      <c r="B19" s="400" t="s">
        <v>163</v>
      </c>
      <c r="C19" s="584"/>
      <c r="D19" s="584"/>
      <c r="E19" s="585"/>
      <c r="F19" s="146"/>
      <c r="G19" s="347"/>
    </row>
    <row r="20" spans="1:7" ht="15" thickBot="1" x14ac:dyDescent="0.3">
      <c r="A20" s="146"/>
      <c r="B20" s="192" t="s">
        <v>164</v>
      </c>
      <c r="C20" s="518">
        <f>SUM(C17:C19,C13:C15,C8:C11)</f>
        <v>0</v>
      </c>
      <c r="D20" s="518">
        <f>SUM(D17:D19,D13:D15,D8:D11)</f>
        <v>0</v>
      </c>
      <c r="E20" s="519">
        <f>SUM(E17:E19,E13:E15,E8:E11)</f>
        <v>0</v>
      </c>
      <c r="F20" s="146"/>
      <c r="G20" s="347"/>
    </row>
    <row r="21" spans="1:7" ht="14.25" x14ac:dyDescent="0.25">
      <c r="A21" s="146"/>
      <c r="B21" s="578"/>
      <c r="C21" s="505"/>
      <c r="D21" s="505"/>
      <c r="E21" s="158"/>
      <c r="F21" s="146"/>
      <c r="G21" s="347"/>
    </row>
    <row r="22" spans="1:7" ht="14.25" x14ac:dyDescent="0.25">
      <c r="A22" s="146"/>
      <c r="B22" s="287" t="s">
        <v>165</v>
      </c>
      <c r="C22" s="505"/>
      <c r="D22" s="505"/>
      <c r="E22" s="158"/>
      <c r="F22" s="146"/>
      <c r="G22" s="347"/>
    </row>
    <row r="23" spans="1:7" ht="14.25" x14ac:dyDescent="0.25">
      <c r="A23" s="146"/>
      <c r="B23" s="578"/>
      <c r="C23" s="579"/>
      <c r="D23" s="505"/>
      <c r="E23" s="158"/>
      <c r="F23" s="146"/>
      <c r="G23" s="347"/>
    </row>
    <row r="24" spans="1:7" ht="14.25" x14ac:dyDescent="0.25">
      <c r="A24" s="146"/>
      <c r="B24" s="511" t="s">
        <v>166</v>
      </c>
      <c r="C24" s="580"/>
      <c r="D24" s="581"/>
      <c r="E24" s="582"/>
      <c r="F24" s="146"/>
      <c r="G24" s="347"/>
    </row>
    <row r="25" spans="1:7" ht="14.25" x14ac:dyDescent="0.25">
      <c r="A25" s="146"/>
      <c r="B25" s="400" t="s">
        <v>50</v>
      </c>
      <c r="C25" s="514"/>
      <c r="D25" s="514"/>
      <c r="E25" s="583"/>
      <c r="F25" s="146"/>
      <c r="G25" s="347"/>
    </row>
    <row r="26" spans="1:7" ht="14.25" x14ac:dyDescent="0.25">
      <c r="A26" s="146"/>
      <c r="B26" s="400" t="s">
        <v>167</v>
      </c>
      <c r="C26" s="584"/>
      <c r="D26" s="584"/>
      <c r="E26" s="585"/>
      <c r="F26" s="146"/>
      <c r="G26" s="347"/>
    </row>
    <row r="27" spans="1:7" ht="14.25" x14ac:dyDescent="0.25">
      <c r="A27" s="146"/>
      <c r="B27" s="511" t="s">
        <v>168</v>
      </c>
      <c r="C27" s="588"/>
      <c r="D27" s="588"/>
      <c r="E27" s="589"/>
      <c r="F27" s="146"/>
      <c r="G27" s="347"/>
    </row>
    <row r="28" spans="1:7" ht="14.25" x14ac:dyDescent="0.25">
      <c r="A28" s="146"/>
      <c r="B28" s="400" t="s">
        <v>173</v>
      </c>
      <c r="C28" s="514"/>
      <c r="D28" s="514"/>
      <c r="E28" s="583"/>
      <c r="F28" s="146"/>
      <c r="G28" s="347"/>
    </row>
    <row r="29" spans="1:7" ht="14.25" x14ac:dyDescent="0.25">
      <c r="A29" s="146"/>
      <c r="B29" s="400" t="s">
        <v>174</v>
      </c>
      <c r="C29" s="514"/>
      <c r="D29" s="514"/>
      <c r="E29" s="583"/>
      <c r="F29" s="146"/>
      <c r="G29" s="347"/>
    </row>
    <row r="30" spans="1:7" ht="14.25" x14ac:dyDescent="0.25">
      <c r="A30" s="146"/>
      <c r="B30" s="511" t="s">
        <v>169</v>
      </c>
      <c r="C30" s="580"/>
      <c r="D30" s="581"/>
      <c r="E30" s="582"/>
      <c r="F30" s="146"/>
      <c r="G30" s="347"/>
    </row>
    <row r="31" spans="1:7" ht="14.25" x14ac:dyDescent="0.25">
      <c r="A31" s="146"/>
      <c r="B31" s="400" t="s">
        <v>161</v>
      </c>
      <c r="C31" s="514"/>
      <c r="D31" s="514"/>
      <c r="E31" s="583"/>
      <c r="F31" s="146"/>
      <c r="G31" s="347"/>
    </row>
    <row r="32" spans="1:7" ht="14.25" x14ac:dyDescent="0.25">
      <c r="A32" s="146"/>
      <c r="B32" s="400" t="s">
        <v>162</v>
      </c>
      <c r="C32" s="584"/>
      <c r="D32" s="584"/>
      <c r="E32" s="585"/>
      <c r="F32" s="146"/>
      <c r="G32" s="347"/>
    </row>
    <row r="33" spans="1:7" ht="14.25" x14ac:dyDescent="0.25">
      <c r="A33" s="146"/>
      <c r="B33" s="400" t="s">
        <v>163</v>
      </c>
      <c r="C33" s="584"/>
      <c r="D33" s="584"/>
      <c r="E33" s="585"/>
      <c r="F33" s="146"/>
      <c r="G33" s="347"/>
    </row>
    <row r="34" spans="1:7" ht="14.25" x14ac:dyDescent="0.25">
      <c r="A34" s="146"/>
      <c r="B34" s="511" t="s">
        <v>170</v>
      </c>
      <c r="C34" s="588"/>
      <c r="D34" s="588"/>
      <c r="E34" s="589"/>
      <c r="F34" s="146"/>
      <c r="G34" s="347"/>
    </row>
    <row r="35" spans="1:7" ht="14.25" x14ac:dyDescent="0.25">
      <c r="A35" s="146"/>
      <c r="B35" s="400" t="s">
        <v>31</v>
      </c>
      <c r="C35" s="514"/>
      <c r="D35" s="514"/>
      <c r="E35" s="583"/>
      <c r="F35" s="146"/>
      <c r="G35" s="347"/>
    </row>
    <row r="36" spans="1:7" ht="14.25" x14ac:dyDescent="0.25">
      <c r="A36" s="146"/>
      <c r="B36" s="400" t="s">
        <v>171</v>
      </c>
      <c r="C36" s="584"/>
      <c r="D36" s="584"/>
      <c r="E36" s="585"/>
      <c r="F36" s="146"/>
      <c r="G36" s="347"/>
    </row>
    <row r="37" spans="1:7" ht="15" thickBot="1" x14ac:dyDescent="0.3">
      <c r="A37" s="146"/>
      <c r="B37" s="400" t="s">
        <v>172</v>
      </c>
      <c r="C37" s="584"/>
      <c r="D37" s="584"/>
      <c r="E37" s="585"/>
      <c r="F37" s="146"/>
      <c r="G37" s="347"/>
    </row>
    <row r="38" spans="1:7" ht="15" thickBot="1" x14ac:dyDescent="0.3">
      <c r="A38" s="146"/>
      <c r="B38" s="192" t="s">
        <v>175</v>
      </c>
      <c r="C38" s="531">
        <f>SUM(C25:C26,C28:C29,C31:C33,C35:C37)</f>
        <v>0</v>
      </c>
      <c r="D38" s="531">
        <f>SUM(D25:D26,D28:D29,D31:D33,D35:D37)</f>
        <v>0</v>
      </c>
      <c r="E38" s="519">
        <f>SUM(E25:E26,E28:E29,E31:E33,E35:E37)</f>
        <v>0</v>
      </c>
      <c r="F38" s="146"/>
      <c r="G38" s="347"/>
    </row>
    <row r="39" spans="1:7" ht="15" thickBot="1" x14ac:dyDescent="0.3">
      <c r="A39" s="146"/>
      <c r="B39" s="400"/>
      <c r="C39" s="588"/>
      <c r="D39" s="588"/>
      <c r="E39" s="589"/>
      <c r="F39" s="146"/>
      <c r="G39" s="347"/>
    </row>
    <row r="40" spans="1:7" ht="15" thickBot="1" x14ac:dyDescent="0.3">
      <c r="A40" s="146"/>
      <c r="B40" s="590" t="s">
        <v>32</v>
      </c>
      <c r="C40" s="591">
        <f>+C20+C38</f>
        <v>0</v>
      </c>
      <c r="D40" s="591">
        <f>+D20+D38</f>
        <v>0</v>
      </c>
      <c r="E40" s="591">
        <f>+E20+E38</f>
        <v>0</v>
      </c>
      <c r="F40" s="146"/>
      <c r="G40" s="347"/>
    </row>
    <row r="41" spans="1:7" ht="14.25" x14ac:dyDescent="0.25">
      <c r="A41" s="146"/>
      <c r="B41" s="578"/>
      <c r="C41" s="592"/>
      <c r="D41" s="592"/>
      <c r="E41" s="593"/>
      <c r="F41" s="146"/>
      <c r="G41" s="347"/>
    </row>
    <row r="42" spans="1:7" ht="14.25" x14ac:dyDescent="0.25">
      <c r="A42" s="146"/>
      <c r="B42" s="287" t="s">
        <v>176</v>
      </c>
      <c r="C42" s="592"/>
      <c r="D42" s="592"/>
      <c r="E42" s="593"/>
      <c r="F42" s="146"/>
      <c r="G42" s="347"/>
    </row>
    <row r="43" spans="1:7" ht="14.25" x14ac:dyDescent="0.25">
      <c r="A43" s="146"/>
      <c r="B43" s="511"/>
      <c r="C43" s="594"/>
      <c r="D43" s="595"/>
      <c r="E43" s="596"/>
      <c r="F43" s="146"/>
      <c r="G43" s="347"/>
    </row>
    <row r="44" spans="1:7" ht="14.25" x14ac:dyDescent="0.25">
      <c r="A44" s="146"/>
      <c r="B44" s="182" t="s">
        <v>177</v>
      </c>
      <c r="C44" s="514"/>
      <c r="D44" s="514"/>
      <c r="E44" s="583"/>
      <c r="F44" s="146"/>
      <c r="G44" s="347"/>
    </row>
    <row r="45" spans="1:7" ht="14.25" x14ac:dyDescent="0.25">
      <c r="A45" s="146"/>
      <c r="B45" s="400" t="s">
        <v>178</v>
      </c>
      <c r="C45" s="597"/>
      <c r="D45" s="597"/>
      <c r="E45" s="598"/>
      <c r="F45" s="146"/>
      <c r="G45" s="347"/>
    </row>
    <row r="46" spans="1:7" ht="15" thickBot="1" x14ac:dyDescent="0.3">
      <c r="A46" s="146"/>
      <c r="B46" s="400" t="s">
        <v>33</v>
      </c>
      <c r="C46" s="597"/>
      <c r="D46" s="597"/>
      <c r="E46" s="598"/>
      <c r="F46" s="146"/>
      <c r="G46" s="347"/>
    </row>
    <row r="47" spans="1:7" ht="15" thickBot="1" x14ac:dyDescent="0.3">
      <c r="A47" s="146"/>
      <c r="B47" s="192" t="s">
        <v>53</v>
      </c>
      <c r="C47" s="531">
        <f>SUM(C44:C46)</f>
        <v>0</v>
      </c>
      <c r="D47" s="531">
        <f>SUM(D44:D46)</f>
        <v>0</v>
      </c>
      <c r="E47" s="532">
        <f>SUM(E44:E46)</f>
        <v>0</v>
      </c>
      <c r="F47" s="146"/>
      <c r="G47" s="347"/>
    </row>
    <row r="48" spans="1:7" ht="14.25" x14ac:dyDescent="0.25">
      <c r="A48" s="146"/>
      <c r="B48" s="171"/>
      <c r="C48" s="592"/>
      <c r="D48" s="599"/>
      <c r="E48" s="593"/>
      <c r="F48" s="146"/>
      <c r="G48" s="347"/>
    </row>
    <row r="49" spans="1:7" ht="14.25" x14ac:dyDescent="0.25">
      <c r="A49" s="146"/>
      <c r="B49" s="600" t="s">
        <v>179</v>
      </c>
      <c r="C49" s="594"/>
      <c r="D49" s="594"/>
      <c r="E49" s="601"/>
      <c r="F49" s="146"/>
      <c r="G49" s="347"/>
    </row>
    <row r="50" spans="1:7" ht="15" thickBot="1" x14ac:dyDescent="0.3">
      <c r="A50" s="146"/>
      <c r="B50" s="182" t="s">
        <v>180</v>
      </c>
      <c r="C50" s="514"/>
      <c r="D50" s="514"/>
      <c r="E50" s="583"/>
      <c r="F50" s="146"/>
      <c r="G50" s="347"/>
    </row>
    <row r="51" spans="1:7" ht="15" thickBot="1" x14ac:dyDescent="0.3">
      <c r="A51" s="146"/>
      <c r="B51" s="192" t="s">
        <v>53</v>
      </c>
      <c r="C51" s="531">
        <f>C50</f>
        <v>0</v>
      </c>
      <c r="D51" s="531">
        <f>D50</f>
        <v>0</v>
      </c>
      <c r="E51" s="532">
        <f>E50</f>
        <v>0</v>
      </c>
      <c r="F51" s="146"/>
      <c r="G51" s="347"/>
    </row>
    <row r="52" spans="1:7" ht="14.25" x14ac:dyDescent="0.25">
      <c r="A52" s="146"/>
      <c r="B52" s="171"/>
      <c r="C52" s="592"/>
      <c r="D52" s="599"/>
      <c r="E52" s="593"/>
      <c r="F52" s="146"/>
      <c r="G52" s="347"/>
    </row>
    <row r="53" spans="1:7" ht="14.25" x14ac:dyDescent="0.25">
      <c r="A53" s="146"/>
      <c r="B53" s="600" t="s">
        <v>181</v>
      </c>
      <c r="C53" s="594"/>
      <c r="D53" s="594"/>
      <c r="E53" s="601"/>
      <c r="F53" s="146"/>
      <c r="G53" s="347"/>
    </row>
    <row r="54" spans="1:7" ht="14.25" x14ac:dyDescent="0.25">
      <c r="A54" s="146"/>
      <c r="B54" s="182" t="s">
        <v>182</v>
      </c>
      <c r="C54" s="514"/>
      <c r="D54" s="514"/>
      <c r="E54" s="583"/>
      <c r="F54" s="146"/>
      <c r="G54" s="347"/>
    </row>
    <row r="55" spans="1:7" ht="14.25" x14ac:dyDescent="0.25">
      <c r="A55" s="146"/>
      <c r="B55" s="182" t="s">
        <v>183</v>
      </c>
      <c r="C55" s="514"/>
      <c r="D55" s="514"/>
      <c r="E55" s="583"/>
      <c r="F55" s="146"/>
      <c r="G55" s="347"/>
    </row>
    <row r="56" spans="1:7" ht="14.25" x14ac:dyDescent="0.25">
      <c r="A56" s="146"/>
      <c r="B56" s="182" t="s">
        <v>83</v>
      </c>
      <c r="C56" s="514"/>
      <c r="D56" s="514"/>
      <c r="E56" s="583"/>
      <c r="F56" s="146"/>
      <c r="G56" s="347"/>
    </row>
    <row r="57" spans="1:7" ht="15" thickBot="1" x14ac:dyDescent="0.3">
      <c r="A57" s="146"/>
      <c r="B57" s="182" t="s">
        <v>184</v>
      </c>
      <c r="C57" s="514"/>
      <c r="D57" s="514"/>
      <c r="E57" s="583"/>
      <c r="F57" s="146"/>
      <c r="G57" s="347"/>
    </row>
    <row r="58" spans="1:7" ht="15" thickBot="1" x14ac:dyDescent="0.3">
      <c r="A58" s="146"/>
      <c r="B58" s="192" t="s">
        <v>53</v>
      </c>
      <c r="C58" s="531">
        <f>SUM(C54:C57)</f>
        <v>0</v>
      </c>
      <c r="D58" s="531">
        <f>SUM(D54:D57)</f>
        <v>0</v>
      </c>
      <c r="E58" s="532">
        <f>SUM(E54:E57)</f>
        <v>0</v>
      </c>
      <c r="F58" s="146"/>
      <c r="G58" s="347"/>
    </row>
    <row r="59" spans="1:7" ht="15" thickBot="1" x14ac:dyDescent="0.3">
      <c r="A59" s="146"/>
      <c r="B59" s="400"/>
      <c r="C59" s="588"/>
      <c r="D59" s="588"/>
      <c r="E59" s="589"/>
      <c r="F59" s="146"/>
      <c r="G59" s="347"/>
    </row>
    <row r="60" spans="1:7" ht="14.25" x14ac:dyDescent="0.25">
      <c r="A60" s="146"/>
      <c r="B60" s="602" t="s">
        <v>185</v>
      </c>
      <c r="C60" s="603">
        <f>+C58+C51+C47</f>
        <v>0</v>
      </c>
      <c r="D60" s="603">
        <f>+D58+D51+D47</f>
        <v>0</v>
      </c>
      <c r="E60" s="603">
        <f>+E58+E51+E47</f>
        <v>0</v>
      </c>
      <c r="F60" s="146"/>
      <c r="G60" s="347"/>
    </row>
    <row r="61" spans="1:7" ht="14.25" x14ac:dyDescent="0.25">
      <c r="A61" s="146"/>
      <c r="B61" s="146"/>
      <c r="C61" s="146"/>
      <c r="D61" s="146"/>
      <c r="E61" s="146"/>
      <c r="F61" s="146"/>
      <c r="G61" s="347"/>
    </row>
    <row r="62" spans="1:7" ht="14.25" x14ac:dyDescent="0.25">
      <c r="A62" s="347"/>
      <c r="B62" s="347"/>
      <c r="C62" s="347"/>
      <c r="D62" s="347"/>
      <c r="E62" s="347"/>
      <c r="F62" s="347"/>
      <c r="G62" s="347"/>
    </row>
  </sheetData>
  <phoneticPr fontId="8" type="noConversion"/>
  <hyperlinks>
    <hyperlink ref="E2" location="'Financial Plan'!A1" display="Back" xr:uid="{00000000-0004-0000-0C00-000000000000}"/>
  </hyperlinks>
  <printOptions horizontalCentered="1"/>
  <pageMargins left="0.23622047244094491" right="0.23622047244094491" top="0.74803149606299213" bottom="0.74803149606299213" header="0.23622047244094491" footer="0.51181102362204722"/>
  <pageSetup scale="8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84"/>
  <sheetViews>
    <sheetView showGridLines="0" zoomScaleNormal="100" workbookViewId="0">
      <selection activeCell="M24" sqref="M24"/>
    </sheetView>
  </sheetViews>
  <sheetFormatPr defaultRowHeight="12.75" x14ac:dyDescent="0.2"/>
  <cols>
    <col min="1" max="1" width="3.7109375" style="70" customWidth="1"/>
    <col min="2" max="2" width="12.42578125" style="66" customWidth="1"/>
    <col min="3" max="4" width="9.7109375" style="71" customWidth="1"/>
    <col min="5" max="5" width="14" style="72" customWidth="1"/>
    <col min="6" max="6" width="11.7109375" style="72" customWidth="1"/>
    <col min="7" max="7" width="13.7109375" style="64" customWidth="1"/>
    <col min="8" max="8" width="12.7109375" style="64" customWidth="1"/>
    <col min="9" max="9" width="13.42578125" style="64" customWidth="1"/>
    <col min="10" max="10" width="12.5703125" style="69" customWidth="1"/>
    <col min="11" max="16384" width="9.140625" style="64"/>
  </cols>
  <sheetData>
    <row r="1" spans="1:10" s="63" customFormat="1" ht="18.75" x14ac:dyDescent="0.2">
      <c r="A1" s="604" t="s">
        <v>264</v>
      </c>
      <c r="B1" s="605"/>
      <c r="C1" s="605"/>
      <c r="D1" s="605"/>
      <c r="E1" s="605"/>
      <c r="F1" s="605"/>
      <c r="G1" s="605"/>
      <c r="H1" s="605"/>
      <c r="I1" s="605"/>
      <c r="J1" s="606" t="s">
        <v>51</v>
      </c>
    </row>
    <row r="2" spans="1:10" ht="14.25" x14ac:dyDescent="0.2">
      <c r="A2" s="607" t="s">
        <v>361</v>
      </c>
      <c r="B2" s="608"/>
      <c r="C2" s="609"/>
      <c r="D2" s="609"/>
      <c r="E2" s="610"/>
      <c r="F2" s="610"/>
      <c r="G2" s="610"/>
      <c r="H2" s="610"/>
      <c r="I2" s="610"/>
      <c r="J2" s="611"/>
    </row>
    <row r="3" spans="1:10" s="65" customFormat="1" ht="14.25" x14ac:dyDescent="0.25">
      <c r="A3" s="612"/>
      <c r="B3" s="613"/>
      <c r="C3" s="614"/>
      <c r="D3" s="614"/>
      <c r="E3" s="615"/>
      <c r="F3" s="615"/>
      <c r="G3" s="616"/>
      <c r="H3" s="616"/>
      <c r="I3" s="616"/>
      <c r="J3" s="617"/>
    </row>
    <row r="4" spans="1:10" s="65" customFormat="1" ht="14.25" x14ac:dyDescent="0.25">
      <c r="A4" s="618"/>
      <c r="B4" s="619" t="s">
        <v>186</v>
      </c>
      <c r="C4" s="620"/>
      <c r="D4" s="620"/>
      <c r="E4" s="621">
        <v>0</v>
      </c>
      <c r="F4" s="622"/>
      <c r="G4" s="619" t="s">
        <v>187</v>
      </c>
      <c r="H4" s="621">
        <v>0</v>
      </c>
      <c r="I4" s="623" t="s">
        <v>188</v>
      </c>
      <c r="J4" s="624"/>
    </row>
    <row r="5" spans="1:10" s="65" customFormat="1" ht="14.25" x14ac:dyDescent="0.25">
      <c r="A5" s="618"/>
      <c r="B5" s="619" t="s">
        <v>267</v>
      </c>
      <c r="C5" s="620"/>
      <c r="D5" s="620"/>
      <c r="E5" s="625">
        <v>0</v>
      </c>
      <c r="F5" s="622"/>
      <c r="G5" s="619" t="s">
        <v>189</v>
      </c>
      <c r="H5" s="621">
        <v>0</v>
      </c>
      <c r="I5" s="623" t="s">
        <v>190</v>
      </c>
      <c r="J5" s="624"/>
    </row>
    <row r="6" spans="1:10" s="65" customFormat="1" ht="14.25" x14ac:dyDescent="0.25">
      <c r="A6" s="618"/>
      <c r="B6" s="619" t="s">
        <v>191</v>
      </c>
      <c r="C6" s="620"/>
      <c r="D6" s="620"/>
      <c r="E6" s="626" t="s">
        <v>192</v>
      </c>
      <c r="F6" s="622"/>
      <c r="G6" s="623"/>
      <c r="H6" s="623"/>
      <c r="I6" s="623"/>
      <c r="J6" s="624"/>
    </row>
    <row r="7" spans="1:10" s="65" customFormat="1" ht="14.25" x14ac:dyDescent="0.25">
      <c r="A7" s="618"/>
      <c r="B7" s="619" t="s">
        <v>193</v>
      </c>
      <c r="C7" s="620"/>
      <c r="D7" s="620"/>
      <c r="E7" s="627">
        <v>0</v>
      </c>
      <c r="F7" s="622" t="s">
        <v>363</v>
      </c>
      <c r="G7" s="623"/>
      <c r="H7" s="623"/>
      <c r="I7" s="623"/>
      <c r="J7" s="624"/>
    </row>
    <row r="8" spans="1:10" s="65" customFormat="1" ht="14.25" x14ac:dyDescent="0.25">
      <c r="A8" s="618"/>
      <c r="B8" s="619" t="s">
        <v>194</v>
      </c>
      <c r="C8" s="620"/>
      <c r="D8" s="620"/>
      <c r="E8" s="627">
        <v>0</v>
      </c>
      <c r="F8" s="622" t="s">
        <v>363</v>
      </c>
      <c r="G8" s="623"/>
      <c r="H8" s="623"/>
      <c r="I8" s="623"/>
      <c r="J8" s="624"/>
    </row>
    <row r="9" spans="1:10" s="65" customFormat="1" ht="14.25" x14ac:dyDescent="0.25">
      <c r="A9" s="628"/>
      <c r="B9" s="629"/>
      <c r="C9" s="630"/>
      <c r="D9" s="631"/>
      <c r="E9" s="632"/>
      <c r="F9" s="632"/>
      <c r="G9" s="633"/>
      <c r="H9" s="633"/>
      <c r="I9" s="633"/>
      <c r="J9" s="634"/>
    </row>
    <row r="10" spans="1:10" ht="25.5" x14ac:dyDescent="0.2">
      <c r="A10" s="635"/>
      <c r="B10" s="636" t="s">
        <v>195</v>
      </c>
      <c r="C10" s="637" t="s">
        <v>196</v>
      </c>
      <c r="D10" s="637" t="s">
        <v>197</v>
      </c>
      <c r="E10" s="638" t="s">
        <v>198</v>
      </c>
      <c r="F10" s="638" t="s">
        <v>199</v>
      </c>
      <c r="G10" s="638" t="s">
        <v>200</v>
      </c>
      <c r="H10" s="638" t="s">
        <v>201</v>
      </c>
      <c r="I10" s="638" t="s">
        <v>269</v>
      </c>
      <c r="J10" s="639" t="s">
        <v>265</v>
      </c>
    </row>
    <row r="11" spans="1:10" s="66" customFormat="1" x14ac:dyDescent="0.25">
      <c r="A11" s="640" t="s">
        <v>202</v>
      </c>
      <c r="B11" s="640">
        <f>E4</f>
        <v>0</v>
      </c>
      <c r="C11" s="641">
        <f>E7</f>
        <v>0</v>
      </c>
      <c r="D11" s="641">
        <f>E8</f>
        <v>0</v>
      </c>
      <c r="E11" s="642">
        <f t="shared" ref="E11:E42" si="0">DAYS360(C11,D11,TRUE)</f>
        <v>0</v>
      </c>
      <c r="F11" s="643">
        <f>E4*H4/100</f>
        <v>0</v>
      </c>
      <c r="G11" s="640">
        <f t="shared" ref="G11:G42" si="1">F11+B11</f>
        <v>0</v>
      </c>
      <c r="H11" s="640">
        <f t="shared" ref="H11:H42" si="2">$H$5/100/366*E11*G11</f>
        <v>0</v>
      </c>
      <c r="I11" s="640">
        <f>IF(B11=0,0,$E$4/$E$5)</f>
        <v>0</v>
      </c>
      <c r="J11" s="644">
        <f t="shared" ref="J11:J42" si="3">F11+H11+I11</f>
        <v>0</v>
      </c>
    </row>
    <row r="12" spans="1:10" s="66" customFormat="1" x14ac:dyDescent="0.25">
      <c r="A12" s="640" t="s">
        <v>203</v>
      </c>
      <c r="B12" s="640">
        <f t="shared" ref="B12:B77" si="4">IF((B11-I11)&lt;0,0,(B11-I11))</f>
        <v>0</v>
      </c>
      <c r="C12" s="645">
        <f t="shared" ref="C12:C43" si="5">D11</f>
        <v>0</v>
      </c>
      <c r="D12" s="645">
        <f t="shared" ref="D12:D43" si="6">C12+31</f>
        <v>31</v>
      </c>
      <c r="E12" s="642">
        <f t="shared" si="0"/>
        <v>30</v>
      </c>
      <c r="F12" s="643">
        <f t="shared" ref="F12:F17" si="7">IF(B12=0,0,F11-($F$11/$E$5))</f>
        <v>0</v>
      </c>
      <c r="G12" s="640">
        <f t="shared" si="1"/>
        <v>0</v>
      </c>
      <c r="H12" s="640">
        <f t="shared" si="2"/>
        <v>0</v>
      </c>
      <c r="I12" s="640">
        <f t="shared" ref="I12:I75" si="8">IF(B12=0,0,$E$4/$E$5)</f>
        <v>0</v>
      </c>
      <c r="J12" s="644">
        <f t="shared" si="3"/>
        <v>0</v>
      </c>
    </row>
    <row r="13" spans="1:10" s="66" customFormat="1" x14ac:dyDescent="0.25">
      <c r="A13" s="640" t="s">
        <v>204</v>
      </c>
      <c r="B13" s="640">
        <f t="shared" si="4"/>
        <v>0</v>
      </c>
      <c r="C13" s="645">
        <f t="shared" si="5"/>
        <v>31</v>
      </c>
      <c r="D13" s="645">
        <f t="shared" si="6"/>
        <v>62</v>
      </c>
      <c r="E13" s="642">
        <f t="shared" si="0"/>
        <v>32</v>
      </c>
      <c r="F13" s="643">
        <f t="shared" si="7"/>
        <v>0</v>
      </c>
      <c r="G13" s="640">
        <f t="shared" si="1"/>
        <v>0</v>
      </c>
      <c r="H13" s="640">
        <f t="shared" si="2"/>
        <v>0</v>
      </c>
      <c r="I13" s="640">
        <f t="shared" si="8"/>
        <v>0</v>
      </c>
      <c r="J13" s="644">
        <f t="shared" si="3"/>
        <v>0</v>
      </c>
    </row>
    <row r="14" spans="1:10" s="66" customFormat="1" x14ac:dyDescent="0.25">
      <c r="A14" s="640" t="s">
        <v>205</v>
      </c>
      <c r="B14" s="640">
        <f t="shared" si="4"/>
        <v>0</v>
      </c>
      <c r="C14" s="645">
        <f t="shared" si="5"/>
        <v>62</v>
      </c>
      <c r="D14" s="645">
        <f t="shared" si="6"/>
        <v>93</v>
      </c>
      <c r="E14" s="642">
        <f t="shared" si="0"/>
        <v>30</v>
      </c>
      <c r="F14" s="643">
        <f t="shared" si="7"/>
        <v>0</v>
      </c>
      <c r="G14" s="640">
        <f t="shared" si="1"/>
        <v>0</v>
      </c>
      <c r="H14" s="640">
        <f t="shared" si="2"/>
        <v>0</v>
      </c>
      <c r="I14" s="640">
        <f t="shared" si="8"/>
        <v>0</v>
      </c>
      <c r="J14" s="644">
        <f t="shared" si="3"/>
        <v>0</v>
      </c>
    </row>
    <row r="15" spans="1:10" s="66" customFormat="1" x14ac:dyDescent="0.25">
      <c r="A15" s="640" t="s">
        <v>206</v>
      </c>
      <c r="B15" s="640">
        <f t="shared" si="4"/>
        <v>0</v>
      </c>
      <c r="C15" s="645">
        <f t="shared" si="5"/>
        <v>93</v>
      </c>
      <c r="D15" s="645">
        <f t="shared" si="6"/>
        <v>124</v>
      </c>
      <c r="E15" s="642">
        <f t="shared" si="0"/>
        <v>31</v>
      </c>
      <c r="F15" s="643">
        <f t="shared" si="7"/>
        <v>0</v>
      </c>
      <c r="G15" s="640">
        <f t="shared" si="1"/>
        <v>0</v>
      </c>
      <c r="H15" s="640">
        <f t="shared" si="2"/>
        <v>0</v>
      </c>
      <c r="I15" s="640">
        <f t="shared" si="8"/>
        <v>0</v>
      </c>
      <c r="J15" s="644">
        <f t="shared" si="3"/>
        <v>0</v>
      </c>
    </row>
    <row r="16" spans="1:10" s="66" customFormat="1" x14ac:dyDescent="0.25">
      <c r="A16" s="640" t="s">
        <v>207</v>
      </c>
      <c r="B16" s="640">
        <f t="shared" si="4"/>
        <v>0</v>
      </c>
      <c r="C16" s="645">
        <f t="shared" si="5"/>
        <v>124</v>
      </c>
      <c r="D16" s="645">
        <f t="shared" si="6"/>
        <v>155</v>
      </c>
      <c r="E16" s="642">
        <f t="shared" si="0"/>
        <v>30</v>
      </c>
      <c r="F16" s="643">
        <f t="shared" si="7"/>
        <v>0</v>
      </c>
      <c r="G16" s="640">
        <f t="shared" si="1"/>
        <v>0</v>
      </c>
      <c r="H16" s="640">
        <f t="shared" si="2"/>
        <v>0</v>
      </c>
      <c r="I16" s="640">
        <f t="shared" si="8"/>
        <v>0</v>
      </c>
      <c r="J16" s="644">
        <f t="shared" si="3"/>
        <v>0</v>
      </c>
    </row>
    <row r="17" spans="1:10" s="66" customFormat="1" x14ac:dyDescent="0.25">
      <c r="A17" s="640" t="s">
        <v>208</v>
      </c>
      <c r="B17" s="640">
        <f t="shared" si="4"/>
        <v>0</v>
      </c>
      <c r="C17" s="645">
        <f t="shared" si="5"/>
        <v>155</v>
      </c>
      <c r="D17" s="645">
        <f t="shared" si="6"/>
        <v>186</v>
      </c>
      <c r="E17" s="642">
        <f t="shared" si="0"/>
        <v>31</v>
      </c>
      <c r="F17" s="643">
        <f t="shared" si="7"/>
        <v>0</v>
      </c>
      <c r="G17" s="640">
        <f t="shared" si="1"/>
        <v>0</v>
      </c>
      <c r="H17" s="640">
        <f t="shared" si="2"/>
        <v>0</v>
      </c>
      <c r="I17" s="640">
        <f t="shared" si="8"/>
        <v>0</v>
      </c>
      <c r="J17" s="644">
        <f t="shared" si="3"/>
        <v>0</v>
      </c>
    </row>
    <row r="18" spans="1:10" s="66" customFormat="1" x14ac:dyDescent="0.25">
      <c r="A18" s="640" t="s">
        <v>209</v>
      </c>
      <c r="B18" s="640">
        <f t="shared" si="4"/>
        <v>0</v>
      </c>
      <c r="C18" s="645">
        <f t="shared" si="5"/>
        <v>186</v>
      </c>
      <c r="D18" s="645">
        <f t="shared" si="6"/>
        <v>217</v>
      </c>
      <c r="E18" s="642">
        <f t="shared" si="0"/>
        <v>30</v>
      </c>
      <c r="F18" s="643">
        <f t="shared" ref="F18:F78" si="9">IF(B18=0,0,F17-($F$11/$E$5))</f>
        <v>0</v>
      </c>
      <c r="G18" s="640">
        <f t="shared" si="1"/>
        <v>0</v>
      </c>
      <c r="H18" s="640">
        <f t="shared" si="2"/>
        <v>0</v>
      </c>
      <c r="I18" s="640">
        <f t="shared" si="8"/>
        <v>0</v>
      </c>
      <c r="J18" s="644">
        <f t="shared" si="3"/>
        <v>0</v>
      </c>
    </row>
    <row r="19" spans="1:10" s="66" customFormat="1" x14ac:dyDescent="0.25">
      <c r="A19" s="640" t="s">
        <v>210</v>
      </c>
      <c r="B19" s="640">
        <f t="shared" si="4"/>
        <v>0</v>
      </c>
      <c r="C19" s="645">
        <f t="shared" si="5"/>
        <v>217</v>
      </c>
      <c r="D19" s="645">
        <f t="shared" si="6"/>
        <v>248</v>
      </c>
      <c r="E19" s="642">
        <f t="shared" si="0"/>
        <v>30</v>
      </c>
      <c r="F19" s="643">
        <f t="shared" si="9"/>
        <v>0</v>
      </c>
      <c r="G19" s="640">
        <f t="shared" si="1"/>
        <v>0</v>
      </c>
      <c r="H19" s="640">
        <f t="shared" si="2"/>
        <v>0</v>
      </c>
      <c r="I19" s="640">
        <f t="shared" si="8"/>
        <v>0</v>
      </c>
      <c r="J19" s="644">
        <f t="shared" si="3"/>
        <v>0</v>
      </c>
    </row>
    <row r="20" spans="1:10" s="66" customFormat="1" x14ac:dyDescent="0.25">
      <c r="A20" s="640" t="s">
        <v>211</v>
      </c>
      <c r="B20" s="640">
        <f t="shared" si="4"/>
        <v>0</v>
      </c>
      <c r="C20" s="645">
        <f t="shared" si="5"/>
        <v>248</v>
      </c>
      <c r="D20" s="645">
        <f t="shared" si="6"/>
        <v>279</v>
      </c>
      <c r="E20" s="642">
        <f t="shared" si="0"/>
        <v>31</v>
      </c>
      <c r="F20" s="643">
        <f t="shared" si="9"/>
        <v>0</v>
      </c>
      <c r="G20" s="640">
        <f t="shared" si="1"/>
        <v>0</v>
      </c>
      <c r="H20" s="640">
        <f t="shared" si="2"/>
        <v>0</v>
      </c>
      <c r="I20" s="640">
        <f t="shared" si="8"/>
        <v>0</v>
      </c>
      <c r="J20" s="644">
        <f t="shared" si="3"/>
        <v>0</v>
      </c>
    </row>
    <row r="21" spans="1:10" s="66" customFormat="1" x14ac:dyDescent="0.25">
      <c r="A21" s="640" t="s">
        <v>212</v>
      </c>
      <c r="B21" s="640">
        <f t="shared" si="4"/>
        <v>0</v>
      </c>
      <c r="C21" s="645">
        <f t="shared" si="5"/>
        <v>279</v>
      </c>
      <c r="D21" s="645">
        <f t="shared" si="6"/>
        <v>310</v>
      </c>
      <c r="E21" s="642">
        <f t="shared" si="0"/>
        <v>30</v>
      </c>
      <c r="F21" s="643">
        <f t="shared" si="9"/>
        <v>0</v>
      </c>
      <c r="G21" s="640">
        <f t="shared" si="1"/>
        <v>0</v>
      </c>
      <c r="H21" s="640">
        <f t="shared" si="2"/>
        <v>0</v>
      </c>
      <c r="I21" s="640">
        <f t="shared" si="8"/>
        <v>0</v>
      </c>
      <c r="J21" s="644">
        <f t="shared" si="3"/>
        <v>0</v>
      </c>
    </row>
    <row r="22" spans="1:10" s="66" customFormat="1" x14ac:dyDescent="0.25">
      <c r="A22" s="640" t="s">
        <v>213</v>
      </c>
      <c r="B22" s="640">
        <f t="shared" si="4"/>
        <v>0</v>
      </c>
      <c r="C22" s="645">
        <f t="shared" si="5"/>
        <v>310</v>
      </c>
      <c r="D22" s="645">
        <f t="shared" si="6"/>
        <v>341</v>
      </c>
      <c r="E22" s="642">
        <f t="shared" si="0"/>
        <v>31</v>
      </c>
      <c r="F22" s="643">
        <f t="shared" si="9"/>
        <v>0</v>
      </c>
      <c r="G22" s="640">
        <f t="shared" si="1"/>
        <v>0</v>
      </c>
      <c r="H22" s="640">
        <f t="shared" si="2"/>
        <v>0</v>
      </c>
      <c r="I22" s="640">
        <f t="shared" si="8"/>
        <v>0</v>
      </c>
      <c r="J22" s="644">
        <f t="shared" si="3"/>
        <v>0</v>
      </c>
    </row>
    <row r="23" spans="1:10" s="66" customFormat="1" x14ac:dyDescent="0.25">
      <c r="A23" s="640" t="s">
        <v>214</v>
      </c>
      <c r="B23" s="640">
        <f t="shared" si="4"/>
        <v>0</v>
      </c>
      <c r="C23" s="645">
        <f t="shared" si="5"/>
        <v>341</v>
      </c>
      <c r="D23" s="645">
        <f t="shared" si="6"/>
        <v>372</v>
      </c>
      <c r="E23" s="642">
        <f t="shared" si="0"/>
        <v>30</v>
      </c>
      <c r="F23" s="643">
        <f t="shared" si="9"/>
        <v>0</v>
      </c>
      <c r="G23" s="640">
        <f t="shared" si="1"/>
        <v>0</v>
      </c>
      <c r="H23" s="640">
        <f t="shared" si="2"/>
        <v>0</v>
      </c>
      <c r="I23" s="640">
        <f t="shared" si="8"/>
        <v>0</v>
      </c>
      <c r="J23" s="644">
        <f t="shared" si="3"/>
        <v>0</v>
      </c>
    </row>
    <row r="24" spans="1:10" s="66" customFormat="1" x14ac:dyDescent="0.25">
      <c r="A24" s="640" t="s">
        <v>215</v>
      </c>
      <c r="B24" s="640">
        <f t="shared" si="4"/>
        <v>0</v>
      </c>
      <c r="C24" s="645">
        <f t="shared" si="5"/>
        <v>372</v>
      </c>
      <c r="D24" s="645">
        <f t="shared" si="6"/>
        <v>403</v>
      </c>
      <c r="E24" s="642">
        <f t="shared" si="0"/>
        <v>30</v>
      </c>
      <c r="F24" s="643">
        <f t="shared" si="9"/>
        <v>0</v>
      </c>
      <c r="G24" s="640">
        <f t="shared" si="1"/>
        <v>0</v>
      </c>
      <c r="H24" s="640">
        <f t="shared" si="2"/>
        <v>0</v>
      </c>
      <c r="I24" s="640">
        <f t="shared" si="8"/>
        <v>0</v>
      </c>
      <c r="J24" s="644">
        <f t="shared" si="3"/>
        <v>0</v>
      </c>
    </row>
    <row r="25" spans="1:10" s="66" customFormat="1" x14ac:dyDescent="0.25">
      <c r="A25" s="640" t="s">
        <v>216</v>
      </c>
      <c r="B25" s="640">
        <f t="shared" si="4"/>
        <v>0</v>
      </c>
      <c r="C25" s="645">
        <f t="shared" si="5"/>
        <v>403</v>
      </c>
      <c r="D25" s="645">
        <f t="shared" si="6"/>
        <v>434</v>
      </c>
      <c r="E25" s="642">
        <f t="shared" si="0"/>
        <v>33</v>
      </c>
      <c r="F25" s="643">
        <f t="shared" si="9"/>
        <v>0</v>
      </c>
      <c r="G25" s="640">
        <f t="shared" si="1"/>
        <v>0</v>
      </c>
      <c r="H25" s="640">
        <f t="shared" si="2"/>
        <v>0</v>
      </c>
      <c r="I25" s="640">
        <f t="shared" si="8"/>
        <v>0</v>
      </c>
      <c r="J25" s="644">
        <f t="shared" si="3"/>
        <v>0</v>
      </c>
    </row>
    <row r="26" spans="1:10" s="66" customFormat="1" x14ac:dyDescent="0.25">
      <c r="A26" s="640" t="s">
        <v>217</v>
      </c>
      <c r="B26" s="640">
        <f t="shared" si="4"/>
        <v>0</v>
      </c>
      <c r="C26" s="645">
        <f t="shared" si="5"/>
        <v>434</v>
      </c>
      <c r="D26" s="645">
        <f t="shared" si="6"/>
        <v>465</v>
      </c>
      <c r="E26" s="642">
        <f t="shared" si="0"/>
        <v>30</v>
      </c>
      <c r="F26" s="643">
        <f t="shared" si="9"/>
        <v>0</v>
      </c>
      <c r="G26" s="640">
        <f t="shared" si="1"/>
        <v>0</v>
      </c>
      <c r="H26" s="640">
        <f t="shared" si="2"/>
        <v>0</v>
      </c>
      <c r="I26" s="640">
        <f t="shared" si="8"/>
        <v>0</v>
      </c>
      <c r="J26" s="644">
        <f t="shared" si="3"/>
        <v>0</v>
      </c>
    </row>
    <row r="27" spans="1:10" s="66" customFormat="1" x14ac:dyDescent="0.25">
      <c r="A27" s="640" t="s">
        <v>218</v>
      </c>
      <c r="B27" s="640">
        <f t="shared" si="4"/>
        <v>0</v>
      </c>
      <c r="C27" s="645">
        <f t="shared" si="5"/>
        <v>465</v>
      </c>
      <c r="D27" s="645">
        <f t="shared" si="6"/>
        <v>496</v>
      </c>
      <c r="E27" s="642">
        <f t="shared" si="0"/>
        <v>31</v>
      </c>
      <c r="F27" s="643">
        <f t="shared" si="9"/>
        <v>0</v>
      </c>
      <c r="G27" s="640">
        <f t="shared" si="1"/>
        <v>0</v>
      </c>
      <c r="H27" s="640">
        <f t="shared" si="2"/>
        <v>0</v>
      </c>
      <c r="I27" s="640">
        <f t="shared" si="8"/>
        <v>0</v>
      </c>
      <c r="J27" s="644">
        <f t="shared" si="3"/>
        <v>0</v>
      </c>
    </row>
    <row r="28" spans="1:10" s="66" customFormat="1" x14ac:dyDescent="0.25">
      <c r="A28" s="640" t="s">
        <v>219</v>
      </c>
      <c r="B28" s="640">
        <f t="shared" si="4"/>
        <v>0</v>
      </c>
      <c r="C28" s="645">
        <f t="shared" si="5"/>
        <v>496</v>
      </c>
      <c r="D28" s="645">
        <f t="shared" si="6"/>
        <v>527</v>
      </c>
      <c r="E28" s="642">
        <f t="shared" si="0"/>
        <v>30</v>
      </c>
      <c r="F28" s="643">
        <f t="shared" si="9"/>
        <v>0</v>
      </c>
      <c r="G28" s="640">
        <f t="shared" si="1"/>
        <v>0</v>
      </c>
      <c r="H28" s="640">
        <f t="shared" si="2"/>
        <v>0</v>
      </c>
      <c r="I28" s="640">
        <f t="shared" si="8"/>
        <v>0</v>
      </c>
      <c r="J28" s="644">
        <f t="shared" si="3"/>
        <v>0</v>
      </c>
    </row>
    <row r="29" spans="1:10" s="66" customFormat="1" x14ac:dyDescent="0.25">
      <c r="A29" s="640" t="s">
        <v>220</v>
      </c>
      <c r="B29" s="640">
        <f t="shared" si="4"/>
        <v>0</v>
      </c>
      <c r="C29" s="645">
        <f t="shared" si="5"/>
        <v>527</v>
      </c>
      <c r="D29" s="645">
        <f t="shared" si="6"/>
        <v>558</v>
      </c>
      <c r="E29" s="642">
        <f t="shared" si="0"/>
        <v>31</v>
      </c>
      <c r="F29" s="643">
        <f t="shared" si="9"/>
        <v>0</v>
      </c>
      <c r="G29" s="640">
        <f t="shared" si="1"/>
        <v>0</v>
      </c>
      <c r="H29" s="640">
        <f t="shared" si="2"/>
        <v>0</v>
      </c>
      <c r="I29" s="640">
        <f t="shared" si="8"/>
        <v>0</v>
      </c>
      <c r="J29" s="644">
        <f t="shared" si="3"/>
        <v>0</v>
      </c>
    </row>
    <row r="30" spans="1:10" s="66" customFormat="1" x14ac:dyDescent="0.25">
      <c r="A30" s="640" t="s">
        <v>221</v>
      </c>
      <c r="B30" s="640">
        <f t="shared" si="4"/>
        <v>0</v>
      </c>
      <c r="C30" s="645">
        <f t="shared" si="5"/>
        <v>558</v>
      </c>
      <c r="D30" s="645">
        <f t="shared" si="6"/>
        <v>589</v>
      </c>
      <c r="E30" s="642">
        <f t="shared" si="0"/>
        <v>30</v>
      </c>
      <c r="F30" s="643">
        <f t="shared" si="9"/>
        <v>0</v>
      </c>
      <c r="G30" s="640">
        <f t="shared" si="1"/>
        <v>0</v>
      </c>
      <c r="H30" s="640">
        <f t="shared" si="2"/>
        <v>0</v>
      </c>
      <c r="I30" s="640">
        <f t="shared" si="8"/>
        <v>0</v>
      </c>
      <c r="J30" s="644">
        <f t="shared" si="3"/>
        <v>0</v>
      </c>
    </row>
    <row r="31" spans="1:10" s="66" customFormat="1" x14ac:dyDescent="0.25">
      <c r="A31" s="640" t="s">
        <v>222</v>
      </c>
      <c r="B31" s="640">
        <f t="shared" si="4"/>
        <v>0</v>
      </c>
      <c r="C31" s="645">
        <f t="shared" si="5"/>
        <v>589</v>
      </c>
      <c r="D31" s="645">
        <f t="shared" si="6"/>
        <v>620</v>
      </c>
      <c r="E31" s="642">
        <f t="shared" si="0"/>
        <v>30</v>
      </c>
      <c r="F31" s="643">
        <f t="shared" si="9"/>
        <v>0</v>
      </c>
      <c r="G31" s="640">
        <f t="shared" si="1"/>
        <v>0</v>
      </c>
      <c r="H31" s="640">
        <f t="shared" si="2"/>
        <v>0</v>
      </c>
      <c r="I31" s="640">
        <f t="shared" si="8"/>
        <v>0</v>
      </c>
      <c r="J31" s="644">
        <f t="shared" si="3"/>
        <v>0</v>
      </c>
    </row>
    <row r="32" spans="1:10" s="66" customFormat="1" x14ac:dyDescent="0.25">
      <c r="A32" s="640" t="s">
        <v>223</v>
      </c>
      <c r="B32" s="640">
        <f t="shared" si="4"/>
        <v>0</v>
      </c>
      <c r="C32" s="645">
        <f t="shared" si="5"/>
        <v>620</v>
      </c>
      <c r="D32" s="645">
        <f t="shared" si="6"/>
        <v>651</v>
      </c>
      <c r="E32" s="642">
        <f t="shared" si="0"/>
        <v>31</v>
      </c>
      <c r="F32" s="643">
        <f t="shared" si="9"/>
        <v>0</v>
      </c>
      <c r="G32" s="640">
        <f t="shared" si="1"/>
        <v>0</v>
      </c>
      <c r="H32" s="640">
        <f t="shared" si="2"/>
        <v>0</v>
      </c>
      <c r="I32" s="640">
        <f t="shared" si="8"/>
        <v>0</v>
      </c>
      <c r="J32" s="644">
        <f t="shared" si="3"/>
        <v>0</v>
      </c>
    </row>
    <row r="33" spans="1:10" s="66" customFormat="1" x14ac:dyDescent="0.25">
      <c r="A33" s="640" t="s">
        <v>224</v>
      </c>
      <c r="B33" s="640">
        <f t="shared" si="4"/>
        <v>0</v>
      </c>
      <c r="C33" s="645">
        <f t="shared" si="5"/>
        <v>651</v>
      </c>
      <c r="D33" s="645">
        <f t="shared" si="6"/>
        <v>682</v>
      </c>
      <c r="E33" s="642">
        <f t="shared" si="0"/>
        <v>30</v>
      </c>
      <c r="F33" s="643">
        <f t="shared" si="9"/>
        <v>0</v>
      </c>
      <c r="G33" s="640">
        <f t="shared" si="1"/>
        <v>0</v>
      </c>
      <c r="H33" s="640">
        <f t="shared" si="2"/>
        <v>0</v>
      </c>
      <c r="I33" s="640">
        <f t="shared" si="8"/>
        <v>0</v>
      </c>
      <c r="J33" s="644">
        <f t="shared" si="3"/>
        <v>0</v>
      </c>
    </row>
    <row r="34" spans="1:10" s="66" customFormat="1" x14ac:dyDescent="0.25">
      <c r="A34" s="640" t="s">
        <v>225</v>
      </c>
      <c r="B34" s="640">
        <f t="shared" si="4"/>
        <v>0</v>
      </c>
      <c r="C34" s="645">
        <f t="shared" si="5"/>
        <v>682</v>
      </c>
      <c r="D34" s="645">
        <f t="shared" si="6"/>
        <v>713</v>
      </c>
      <c r="E34" s="642">
        <f t="shared" si="0"/>
        <v>31</v>
      </c>
      <c r="F34" s="643">
        <f t="shared" si="9"/>
        <v>0</v>
      </c>
      <c r="G34" s="640">
        <f t="shared" si="1"/>
        <v>0</v>
      </c>
      <c r="H34" s="640">
        <f t="shared" si="2"/>
        <v>0</v>
      </c>
      <c r="I34" s="640">
        <f t="shared" si="8"/>
        <v>0</v>
      </c>
      <c r="J34" s="644">
        <f t="shared" si="3"/>
        <v>0</v>
      </c>
    </row>
    <row r="35" spans="1:10" s="66" customFormat="1" x14ac:dyDescent="0.25">
      <c r="A35" s="640" t="s">
        <v>226</v>
      </c>
      <c r="B35" s="640">
        <f t="shared" si="4"/>
        <v>0</v>
      </c>
      <c r="C35" s="645">
        <f t="shared" si="5"/>
        <v>713</v>
      </c>
      <c r="D35" s="645">
        <f t="shared" si="6"/>
        <v>744</v>
      </c>
      <c r="E35" s="642">
        <f t="shared" si="0"/>
        <v>30</v>
      </c>
      <c r="F35" s="643">
        <f t="shared" si="9"/>
        <v>0</v>
      </c>
      <c r="G35" s="640">
        <f t="shared" si="1"/>
        <v>0</v>
      </c>
      <c r="H35" s="640">
        <f t="shared" si="2"/>
        <v>0</v>
      </c>
      <c r="I35" s="640">
        <f t="shared" si="8"/>
        <v>0</v>
      </c>
      <c r="J35" s="644">
        <f t="shared" si="3"/>
        <v>0</v>
      </c>
    </row>
    <row r="36" spans="1:10" s="66" customFormat="1" x14ac:dyDescent="0.25">
      <c r="A36" s="640" t="s">
        <v>227</v>
      </c>
      <c r="B36" s="640">
        <f t="shared" si="4"/>
        <v>0</v>
      </c>
      <c r="C36" s="645">
        <f t="shared" si="5"/>
        <v>744</v>
      </c>
      <c r="D36" s="645">
        <f t="shared" si="6"/>
        <v>775</v>
      </c>
      <c r="E36" s="642">
        <f t="shared" si="0"/>
        <v>30</v>
      </c>
      <c r="F36" s="643">
        <f t="shared" si="9"/>
        <v>0</v>
      </c>
      <c r="G36" s="640">
        <f t="shared" si="1"/>
        <v>0</v>
      </c>
      <c r="H36" s="640">
        <f t="shared" si="2"/>
        <v>0</v>
      </c>
      <c r="I36" s="640">
        <f t="shared" si="8"/>
        <v>0</v>
      </c>
      <c r="J36" s="644">
        <f t="shared" si="3"/>
        <v>0</v>
      </c>
    </row>
    <row r="37" spans="1:10" s="66" customFormat="1" x14ac:dyDescent="0.25">
      <c r="A37" s="640" t="s">
        <v>228</v>
      </c>
      <c r="B37" s="640">
        <f t="shared" si="4"/>
        <v>0</v>
      </c>
      <c r="C37" s="645">
        <f t="shared" si="5"/>
        <v>775</v>
      </c>
      <c r="D37" s="645">
        <f t="shared" si="6"/>
        <v>806</v>
      </c>
      <c r="E37" s="642">
        <f t="shared" si="0"/>
        <v>33</v>
      </c>
      <c r="F37" s="643">
        <f t="shared" si="9"/>
        <v>0</v>
      </c>
      <c r="G37" s="640">
        <f t="shared" si="1"/>
        <v>0</v>
      </c>
      <c r="H37" s="640">
        <f t="shared" si="2"/>
        <v>0</v>
      </c>
      <c r="I37" s="640">
        <f t="shared" si="8"/>
        <v>0</v>
      </c>
      <c r="J37" s="644">
        <f t="shared" si="3"/>
        <v>0</v>
      </c>
    </row>
    <row r="38" spans="1:10" s="66" customFormat="1" x14ac:dyDescent="0.25">
      <c r="A38" s="640" t="s">
        <v>229</v>
      </c>
      <c r="B38" s="640">
        <f t="shared" si="4"/>
        <v>0</v>
      </c>
      <c r="C38" s="645">
        <f t="shared" si="5"/>
        <v>806</v>
      </c>
      <c r="D38" s="645">
        <f t="shared" si="6"/>
        <v>837</v>
      </c>
      <c r="E38" s="642">
        <f t="shared" si="0"/>
        <v>30</v>
      </c>
      <c r="F38" s="643">
        <f t="shared" si="9"/>
        <v>0</v>
      </c>
      <c r="G38" s="640">
        <f t="shared" si="1"/>
        <v>0</v>
      </c>
      <c r="H38" s="640">
        <f t="shared" si="2"/>
        <v>0</v>
      </c>
      <c r="I38" s="640">
        <f t="shared" si="8"/>
        <v>0</v>
      </c>
      <c r="J38" s="644">
        <f t="shared" si="3"/>
        <v>0</v>
      </c>
    </row>
    <row r="39" spans="1:10" s="66" customFormat="1" x14ac:dyDescent="0.25">
      <c r="A39" s="640" t="s">
        <v>230</v>
      </c>
      <c r="B39" s="640">
        <f t="shared" si="4"/>
        <v>0</v>
      </c>
      <c r="C39" s="645">
        <f t="shared" si="5"/>
        <v>837</v>
      </c>
      <c r="D39" s="645">
        <f t="shared" si="6"/>
        <v>868</v>
      </c>
      <c r="E39" s="642">
        <f t="shared" si="0"/>
        <v>31</v>
      </c>
      <c r="F39" s="643">
        <f t="shared" si="9"/>
        <v>0</v>
      </c>
      <c r="G39" s="640">
        <f t="shared" si="1"/>
        <v>0</v>
      </c>
      <c r="H39" s="640">
        <f t="shared" si="2"/>
        <v>0</v>
      </c>
      <c r="I39" s="640">
        <f t="shared" si="8"/>
        <v>0</v>
      </c>
      <c r="J39" s="644">
        <f t="shared" si="3"/>
        <v>0</v>
      </c>
    </row>
    <row r="40" spans="1:10" s="66" customFormat="1" x14ac:dyDescent="0.25">
      <c r="A40" s="640" t="s">
        <v>231</v>
      </c>
      <c r="B40" s="640">
        <f t="shared" si="4"/>
        <v>0</v>
      </c>
      <c r="C40" s="645">
        <f t="shared" si="5"/>
        <v>868</v>
      </c>
      <c r="D40" s="645">
        <f t="shared" si="6"/>
        <v>899</v>
      </c>
      <c r="E40" s="642">
        <f t="shared" si="0"/>
        <v>30</v>
      </c>
      <c r="F40" s="643">
        <f t="shared" si="9"/>
        <v>0</v>
      </c>
      <c r="G40" s="640">
        <f t="shared" si="1"/>
        <v>0</v>
      </c>
      <c r="H40" s="640">
        <f t="shared" si="2"/>
        <v>0</v>
      </c>
      <c r="I40" s="640">
        <f t="shared" si="8"/>
        <v>0</v>
      </c>
      <c r="J40" s="644">
        <f t="shared" si="3"/>
        <v>0</v>
      </c>
    </row>
    <row r="41" spans="1:10" s="66" customFormat="1" x14ac:dyDescent="0.25">
      <c r="A41" s="640" t="s">
        <v>232</v>
      </c>
      <c r="B41" s="640">
        <f t="shared" si="4"/>
        <v>0</v>
      </c>
      <c r="C41" s="645">
        <f t="shared" si="5"/>
        <v>899</v>
      </c>
      <c r="D41" s="645">
        <f t="shared" si="6"/>
        <v>930</v>
      </c>
      <c r="E41" s="642">
        <f t="shared" si="0"/>
        <v>31</v>
      </c>
      <c r="F41" s="643">
        <f t="shared" si="9"/>
        <v>0</v>
      </c>
      <c r="G41" s="640">
        <f t="shared" si="1"/>
        <v>0</v>
      </c>
      <c r="H41" s="640">
        <f t="shared" si="2"/>
        <v>0</v>
      </c>
      <c r="I41" s="640">
        <f t="shared" si="8"/>
        <v>0</v>
      </c>
      <c r="J41" s="644">
        <f t="shared" si="3"/>
        <v>0</v>
      </c>
    </row>
    <row r="42" spans="1:10" s="66" customFormat="1" x14ac:dyDescent="0.25">
      <c r="A42" s="640" t="s">
        <v>233</v>
      </c>
      <c r="B42" s="640">
        <f t="shared" si="4"/>
        <v>0</v>
      </c>
      <c r="C42" s="645">
        <f t="shared" si="5"/>
        <v>930</v>
      </c>
      <c r="D42" s="645">
        <f t="shared" si="6"/>
        <v>961</v>
      </c>
      <c r="E42" s="642">
        <f t="shared" si="0"/>
        <v>30</v>
      </c>
      <c r="F42" s="643">
        <f t="shared" si="9"/>
        <v>0</v>
      </c>
      <c r="G42" s="640">
        <f t="shared" si="1"/>
        <v>0</v>
      </c>
      <c r="H42" s="640">
        <f t="shared" si="2"/>
        <v>0</v>
      </c>
      <c r="I42" s="640">
        <f t="shared" si="8"/>
        <v>0</v>
      </c>
      <c r="J42" s="644">
        <f t="shared" si="3"/>
        <v>0</v>
      </c>
    </row>
    <row r="43" spans="1:10" s="66" customFormat="1" x14ac:dyDescent="0.25">
      <c r="A43" s="640" t="s">
        <v>234</v>
      </c>
      <c r="B43" s="640">
        <f t="shared" si="4"/>
        <v>0</v>
      </c>
      <c r="C43" s="645">
        <f t="shared" si="5"/>
        <v>961</v>
      </c>
      <c r="D43" s="645">
        <f t="shared" si="6"/>
        <v>992</v>
      </c>
      <c r="E43" s="642">
        <f t="shared" ref="E43:E101" si="10">DAYS360(C43,D43,TRUE)</f>
        <v>30</v>
      </c>
      <c r="F43" s="643">
        <f t="shared" si="9"/>
        <v>0</v>
      </c>
      <c r="G43" s="640">
        <f t="shared" ref="G43:G101" si="11">F43+B43</f>
        <v>0</v>
      </c>
      <c r="H43" s="640">
        <f t="shared" ref="H43:H101" si="12">$H$5/100/366*E43*G43</f>
        <v>0</v>
      </c>
      <c r="I43" s="640">
        <f t="shared" si="8"/>
        <v>0</v>
      </c>
      <c r="J43" s="644">
        <f t="shared" ref="J43:J101" si="13">F43+H43+I43</f>
        <v>0</v>
      </c>
    </row>
    <row r="44" spans="1:10" s="66" customFormat="1" x14ac:dyDescent="0.25">
      <c r="A44" s="640" t="s">
        <v>235</v>
      </c>
      <c r="B44" s="640">
        <f t="shared" si="4"/>
        <v>0</v>
      </c>
      <c r="C44" s="645">
        <f t="shared" ref="C44:C102" si="14">D43</f>
        <v>992</v>
      </c>
      <c r="D44" s="645">
        <f t="shared" ref="D44:D107" si="15">C44+31</f>
        <v>1023</v>
      </c>
      <c r="E44" s="642">
        <f t="shared" si="10"/>
        <v>31</v>
      </c>
      <c r="F44" s="643">
        <f t="shared" si="9"/>
        <v>0</v>
      </c>
      <c r="G44" s="640">
        <f t="shared" si="11"/>
        <v>0</v>
      </c>
      <c r="H44" s="640">
        <f t="shared" si="12"/>
        <v>0</v>
      </c>
      <c r="I44" s="640">
        <f t="shared" si="8"/>
        <v>0</v>
      </c>
      <c r="J44" s="644">
        <f t="shared" si="13"/>
        <v>0</v>
      </c>
    </row>
    <row r="45" spans="1:10" s="66" customFormat="1" x14ac:dyDescent="0.25">
      <c r="A45" s="640" t="s">
        <v>236</v>
      </c>
      <c r="B45" s="640">
        <f t="shared" si="4"/>
        <v>0</v>
      </c>
      <c r="C45" s="645">
        <f t="shared" si="14"/>
        <v>1023</v>
      </c>
      <c r="D45" s="645">
        <f t="shared" si="15"/>
        <v>1054</v>
      </c>
      <c r="E45" s="642">
        <f t="shared" si="10"/>
        <v>30</v>
      </c>
      <c r="F45" s="643">
        <f t="shared" si="9"/>
        <v>0</v>
      </c>
      <c r="G45" s="640">
        <f t="shared" si="11"/>
        <v>0</v>
      </c>
      <c r="H45" s="640">
        <f t="shared" si="12"/>
        <v>0</v>
      </c>
      <c r="I45" s="640">
        <f t="shared" si="8"/>
        <v>0</v>
      </c>
      <c r="J45" s="644">
        <f t="shared" si="13"/>
        <v>0</v>
      </c>
    </row>
    <row r="46" spans="1:10" s="66" customFormat="1" x14ac:dyDescent="0.25">
      <c r="A46" s="640" t="s">
        <v>237</v>
      </c>
      <c r="B46" s="640">
        <f t="shared" si="4"/>
        <v>0</v>
      </c>
      <c r="C46" s="645">
        <f t="shared" si="14"/>
        <v>1054</v>
      </c>
      <c r="D46" s="645">
        <f t="shared" si="15"/>
        <v>1085</v>
      </c>
      <c r="E46" s="642">
        <f t="shared" si="10"/>
        <v>31</v>
      </c>
      <c r="F46" s="643">
        <f t="shared" si="9"/>
        <v>0</v>
      </c>
      <c r="G46" s="640">
        <f t="shared" si="11"/>
        <v>0</v>
      </c>
      <c r="H46" s="640">
        <f t="shared" si="12"/>
        <v>0</v>
      </c>
      <c r="I46" s="640">
        <f t="shared" si="8"/>
        <v>0</v>
      </c>
      <c r="J46" s="644">
        <f t="shared" si="13"/>
        <v>0</v>
      </c>
    </row>
    <row r="47" spans="1:10" s="66" customFormat="1" x14ac:dyDescent="0.25">
      <c r="A47" s="640" t="s">
        <v>238</v>
      </c>
      <c r="B47" s="640">
        <f t="shared" si="4"/>
        <v>0</v>
      </c>
      <c r="C47" s="645">
        <f t="shared" si="14"/>
        <v>1085</v>
      </c>
      <c r="D47" s="645">
        <f t="shared" si="15"/>
        <v>1116</v>
      </c>
      <c r="E47" s="642">
        <f t="shared" si="10"/>
        <v>30</v>
      </c>
      <c r="F47" s="643">
        <f t="shared" si="9"/>
        <v>0</v>
      </c>
      <c r="G47" s="640">
        <f t="shared" si="11"/>
        <v>0</v>
      </c>
      <c r="H47" s="640">
        <f t="shared" si="12"/>
        <v>0</v>
      </c>
      <c r="I47" s="640">
        <f t="shared" si="8"/>
        <v>0</v>
      </c>
      <c r="J47" s="644">
        <f t="shared" si="13"/>
        <v>0</v>
      </c>
    </row>
    <row r="48" spans="1:10" s="66" customFormat="1" x14ac:dyDescent="0.25">
      <c r="A48" s="640" t="s">
        <v>239</v>
      </c>
      <c r="B48" s="640">
        <f t="shared" si="4"/>
        <v>0</v>
      </c>
      <c r="C48" s="645">
        <f t="shared" si="14"/>
        <v>1116</v>
      </c>
      <c r="D48" s="645">
        <f t="shared" si="15"/>
        <v>1147</v>
      </c>
      <c r="E48" s="642">
        <f t="shared" si="10"/>
        <v>30</v>
      </c>
      <c r="F48" s="643">
        <f t="shared" si="9"/>
        <v>0</v>
      </c>
      <c r="G48" s="640">
        <f t="shared" si="11"/>
        <v>0</v>
      </c>
      <c r="H48" s="640">
        <f t="shared" si="12"/>
        <v>0</v>
      </c>
      <c r="I48" s="640">
        <f t="shared" si="8"/>
        <v>0</v>
      </c>
      <c r="J48" s="644">
        <f t="shared" si="13"/>
        <v>0</v>
      </c>
    </row>
    <row r="49" spans="1:10" s="66" customFormat="1" x14ac:dyDescent="0.25">
      <c r="A49" s="640" t="s">
        <v>240</v>
      </c>
      <c r="B49" s="640">
        <f t="shared" si="4"/>
        <v>0</v>
      </c>
      <c r="C49" s="645">
        <f t="shared" si="14"/>
        <v>1147</v>
      </c>
      <c r="D49" s="645">
        <f t="shared" si="15"/>
        <v>1178</v>
      </c>
      <c r="E49" s="642">
        <f t="shared" si="10"/>
        <v>33</v>
      </c>
      <c r="F49" s="643">
        <f t="shared" si="9"/>
        <v>0</v>
      </c>
      <c r="G49" s="640">
        <f t="shared" si="11"/>
        <v>0</v>
      </c>
      <c r="H49" s="640">
        <f t="shared" si="12"/>
        <v>0</v>
      </c>
      <c r="I49" s="640">
        <f t="shared" si="8"/>
        <v>0</v>
      </c>
      <c r="J49" s="644">
        <f t="shared" si="13"/>
        <v>0</v>
      </c>
    </row>
    <row r="50" spans="1:10" s="66" customFormat="1" x14ac:dyDescent="0.25">
      <c r="A50" s="640" t="s">
        <v>241</v>
      </c>
      <c r="B50" s="640">
        <f t="shared" si="4"/>
        <v>0</v>
      </c>
      <c r="C50" s="645">
        <f t="shared" si="14"/>
        <v>1178</v>
      </c>
      <c r="D50" s="645">
        <f t="shared" si="15"/>
        <v>1209</v>
      </c>
      <c r="E50" s="642">
        <f t="shared" si="10"/>
        <v>30</v>
      </c>
      <c r="F50" s="643">
        <f t="shared" si="9"/>
        <v>0</v>
      </c>
      <c r="G50" s="640">
        <f t="shared" si="11"/>
        <v>0</v>
      </c>
      <c r="H50" s="640">
        <f t="shared" si="12"/>
        <v>0</v>
      </c>
      <c r="I50" s="640">
        <f t="shared" si="8"/>
        <v>0</v>
      </c>
      <c r="J50" s="644">
        <f t="shared" si="13"/>
        <v>0</v>
      </c>
    </row>
    <row r="51" spans="1:10" s="66" customFormat="1" x14ac:dyDescent="0.25">
      <c r="A51" s="640" t="s">
        <v>242</v>
      </c>
      <c r="B51" s="640">
        <f t="shared" si="4"/>
        <v>0</v>
      </c>
      <c r="C51" s="645">
        <f t="shared" si="14"/>
        <v>1209</v>
      </c>
      <c r="D51" s="645">
        <f t="shared" si="15"/>
        <v>1240</v>
      </c>
      <c r="E51" s="642">
        <f t="shared" si="10"/>
        <v>31</v>
      </c>
      <c r="F51" s="643">
        <f t="shared" si="9"/>
        <v>0</v>
      </c>
      <c r="G51" s="640">
        <f t="shared" si="11"/>
        <v>0</v>
      </c>
      <c r="H51" s="640">
        <f t="shared" si="12"/>
        <v>0</v>
      </c>
      <c r="I51" s="640">
        <f t="shared" si="8"/>
        <v>0</v>
      </c>
      <c r="J51" s="644">
        <f t="shared" si="13"/>
        <v>0</v>
      </c>
    </row>
    <row r="52" spans="1:10" s="66" customFormat="1" x14ac:dyDescent="0.25">
      <c r="A52" s="640" t="s">
        <v>243</v>
      </c>
      <c r="B52" s="640">
        <f t="shared" si="4"/>
        <v>0</v>
      </c>
      <c r="C52" s="645">
        <f t="shared" si="14"/>
        <v>1240</v>
      </c>
      <c r="D52" s="645">
        <f t="shared" si="15"/>
        <v>1271</v>
      </c>
      <c r="E52" s="642">
        <f t="shared" si="10"/>
        <v>30</v>
      </c>
      <c r="F52" s="643">
        <f t="shared" si="9"/>
        <v>0</v>
      </c>
      <c r="G52" s="640">
        <f t="shared" si="11"/>
        <v>0</v>
      </c>
      <c r="H52" s="640">
        <f t="shared" si="12"/>
        <v>0</v>
      </c>
      <c r="I52" s="640">
        <f t="shared" si="8"/>
        <v>0</v>
      </c>
      <c r="J52" s="644">
        <f t="shared" si="13"/>
        <v>0</v>
      </c>
    </row>
    <row r="53" spans="1:10" s="66" customFormat="1" x14ac:dyDescent="0.25">
      <c r="A53" s="640" t="s">
        <v>244</v>
      </c>
      <c r="B53" s="640">
        <f t="shared" si="4"/>
        <v>0</v>
      </c>
      <c r="C53" s="645">
        <f t="shared" si="14"/>
        <v>1271</v>
      </c>
      <c r="D53" s="645">
        <f t="shared" si="15"/>
        <v>1302</v>
      </c>
      <c r="E53" s="642">
        <f t="shared" si="10"/>
        <v>31</v>
      </c>
      <c r="F53" s="643">
        <f t="shared" si="9"/>
        <v>0</v>
      </c>
      <c r="G53" s="640">
        <f t="shared" si="11"/>
        <v>0</v>
      </c>
      <c r="H53" s="640">
        <f t="shared" si="12"/>
        <v>0</v>
      </c>
      <c r="I53" s="640">
        <f t="shared" si="8"/>
        <v>0</v>
      </c>
      <c r="J53" s="644">
        <f t="shared" si="13"/>
        <v>0</v>
      </c>
    </row>
    <row r="54" spans="1:10" s="66" customFormat="1" x14ac:dyDescent="0.25">
      <c r="A54" s="640" t="s">
        <v>245</v>
      </c>
      <c r="B54" s="640">
        <f t="shared" si="4"/>
        <v>0</v>
      </c>
      <c r="C54" s="645">
        <f t="shared" si="14"/>
        <v>1302</v>
      </c>
      <c r="D54" s="645">
        <f t="shared" si="15"/>
        <v>1333</v>
      </c>
      <c r="E54" s="642">
        <f t="shared" si="10"/>
        <v>30</v>
      </c>
      <c r="F54" s="643">
        <f t="shared" si="9"/>
        <v>0</v>
      </c>
      <c r="G54" s="640">
        <f t="shared" si="11"/>
        <v>0</v>
      </c>
      <c r="H54" s="640">
        <f t="shared" si="12"/>
        <v>0</v>
      </c>
      <c r="I54" s="640">
        <f t="shared" si="8"/>
        <v>0</v>
      </c>
      <c r="J54" s="644">
        <f t="shared" si="13"/>
        <v>0</v>
      </c>
    </row>
    <row r="55" spans="1:10" s="66" customFormat="1" x14ac:dyDescent="0.25">
      <c r="A55" s="640" t="s">
        <v>246</v>
      </c>
      <c r="B55" s="640">
        <f t="shared" si="4"/>
        <v>0</v>
      </c>
      <c r="C55" s="645">
        <f t="shared" si="14"/>
        <v>1333</v>
      </c>
      <c r="D55" s="645">
        <f t="shared" si="15"/>
        <v>1364</v>
      </c>
      <c r="E55" s="642">
        <f t="shared" si="10"/>
        <v>30</v>
      </c>
      <c r="F55" s="643">
        <f t="shared" si="9"/>
        <v>0</v>
      </c>
      <c r="G55" s="640">
        <f t="shared" si="11"/>
        <v>0</v>
      </c>
      <c r="H55" s="640">
        <f t="shared" si="12"/>
        <v>0</v>
      </c>
      <c r="I55" s="640">
        <f t="shared" si="8"/>
        <v>0</v>
      </c>
      <c r="J55" s="644">
        <f t="shared" si="13"/>
        <v>0</v>
      </c>
    </row>
    <row r="56" spans="1:10" s="66" customFormat="1" x14ac:dyDescent="0.25">
      <c r="A56" s="640" t="s">
        <v>247</v>
      </c>
      <c r="B56" s="640">
        <f t="shared" si="4"/>
        <v>0</v>
      </c>
      <c r="C56" s="645">
        <f t="shared" si="14"/>
        <v>1364</v>
      </c>
      <c r="D56" s="645">
        <f t="shared" si="15"/>
        <v>1395</v>
      </c>
      <c r="E56" s="642">
        <f t="shared" si="10"/>
        <v>31</v>
      </c>
      <c r="F56" s="643">
        <f t="shared" si="9"/>
        <v>0</v>
      </c>
      <c r="G56" s="640">
        <f t="shared" si="11"/>
        <v>0</v>
      </c>
      <c r="H56" s="640">
        <f t="shared" si="12"/>
        <v>0</v>
      </c>
      <c r="I56" s="640">
        <f t="shared" si="8"/>
        <v>0</v>
      </c>
      <c r="J56" s="644">
        <f t="shared" si="13"/>
        <v>0</v>
      </c>
    </row>
    <row r="57" spans="1:10" s="66" customFormat="1" x14ac:dyDescent="0.25">
      <c r="A57" s="640" t="s">
        <v>248</v>
      </c>
      <c r="B57" s="640">
        <f t="shared" si="4"/>
        <v>0</v>
      </c>
      <c r="C57" s="645">
        <f t="shared" si="14"/>
        <v>1395</v>
      </c>
      <c r="D57" s="645">
        <f t="shared" si="15"/>
        <v>1426</v>
      </c>
      <c r="E57" s="642">
        <f t="shared" si="10"/>
        <v>30</v>
      </c>
      <c r="F57" s="643">
        <f t="shared" si="9"/>
        <v>0</v>
      </c>
      <c r="G57" s="640">
        <f t="shared" si="11"/>
        <v>0</v>
      </c>
      <c r="H57" s="640">
        <f t="shared" si="12"/>
        <v>0</v>
      </c>
      <c r="I57" s="640">
        <f t="shared" si="8"/>
        <v>0</v>
      </c>
      <c r="J57" s="644">
        <f t="shared" si="13"/>
        <v>0</v>
      </c>
    </row>
    <row r="58" spans="1:10" s="66" customFormat="1" x14ac:dyDescent="0.25">
      <c r="A58" s="640" t="s">
        <v>249</v>
      </c>
      <c r="B58" s="640">
        <f t="shared" si="4"/>
        <v>0</v>
      </c>
      <c r="C58" s="645">
        <f t="shared" si="14"/>
        <v>1426</v>
      </c>
      <c r="D58" s="645">
        <f t="shared" si="15"/>
        <v>1457</v>
      </c>
      <c r="E58" s="642">
        <f t="shared" si="10"/>
        <v>31</v>
      </c>
      <c r="F58" s="643">
        <f t="shared" si="9"/>
        <v>0</v>
      </c>
      <c r="G58" s="640">
        <f t="shared" si="11"/>
        <v>0</v>
      </c>
      <c r="H58" s="640">
        <f t="shared" si="12"/>
        <v>0</v>
      </c>
      <c r="I58" s="640">
        <f t="shared" si="8"/>
        <v>0</v>
      </c>
      <c r="J58" s="644">
        <f t="shared" si="13"/>
        <v>0</v>
      </c>
    </row>
    <row r="59" spans="1:10" s="66" customFormat="1" x14ac:dyDescent="0.25">
      <c r="A59" s="640" t="s">
        <v>250</v>
      </c>
      <c r="B59" s="640">
        <f t="shared" si="4"/>
        <v>0</v>
      </c>
      <c r="C59" s="645">
        <f t="shared" si="14"/>
        <v>1457</v>
      </c>
      <c r="D59" s="645">
        <f t="shared" si="15"/>
        <v>1488</v>
      </c>
      <c r="E59" s="642">
        <f t="shared" si="10"/>
        <v>30</v>
      </c>
      <c r="F59" s="643">
        <f t="shared" si="9"/>
        <v>0</v>
      </c>
      <c r="G59" s="640">
        <f t="shared" si="11"/>
        <v>0</v>
      </c>
      <c r="H59" s="640">
        <f t="shared" si="12"/>
        <v>0</v>
      </c>
      <c r="I59" s="640">
        <f t="shared" si="8"/>
        <v>0</v>
      </c>
      <c r="J59" s="644">
        <f t="shared" si="13"/>
        <v>0</v>
      </c>
    </row>
    <row r="60" spans="1:10" s="66" customFormat="1" x14ac:dyDescent="0.25">
      <c r="A60" s="640" t="s">
        <v>251</v>
      </c>
      <c r="B60" s="640">
        <f t="shared" si="4"/>
        <v>0</v>
      </c>
      <c r="C60" s="645">
        <f t="shared" si="14"/>
        <v>1488</v>
      </c>
      <c r="D60" s="645">
        <f t="shared" si="15"/>
        <v>1519</v>
      </c>
      <c r="E60" s="642">
        <f t="shared" si="10"/>
        <v>30</v>
      </c>
      <c r="F60" s="643">
        <f t="shared" si="9"/>
        <v>0</v>
      </c>
      <c r="G60" s="640">
        <f t="shared" si="11"/>
        <v>0</v>
      </c>
      <c r="H60" s="640">
        <f t="shared" si="12"/>
        <v>0</v>
      </c>
      <c r="I60" s="640">
        <f t="shared" si="8"/>
        <v>0</v>
      </c>
      <c r="J60" s="644">
        <f t="shared" si="13"/>
        <v>0</v>
      </c>
    </row>
    <row r="61" spans="1:10" s="66" customFormat="1" x14ac:dyDescent="0.25">
      <c r="A61" s="640" t="s">
        <v>252</v>
      </c>
      <c r="B61" s="640">
        <f t="shared" si="4"/>
        <v>0</v>
      </c>
      <c r="C61" s="645">
        <f t="shared" si="14"/>
        <v>1519</v>
      </c>
      <c r="D61" s="645">
        <f t="shared" si="15"/>
        <v>1550</v>
      </c>
      <c r="E61" s="642">
        <f t="shared" si="10"/>
        <v>32</v>
      </c>
      <c r="F61" s="643">
        <f t="shared" si="9"/>
        <v>0</v>
      </c>
      <c r="G61" s="640">
        <f t="shared" si="11"/>
        <v>0</v>
      </c>
      <c r="H61" s="640">
        <f t="shared" si="12"/>
        <v>0</v>
      </c>
      <c r="I61" s="640">
        <f t="shared" si="8"/>
        <v>0</v>
      </c>
      <c r="J61" s="644">
        <f t="shared" si="13"/>
        <v>0</v>
      </c>
    </row>
    <row r="62" spans="1:10" s="66" customFormat="1" x14ac:dyDescent="0.25">
      <c r="A62" s="640" t="s">
        <v>253</v>
      </c>
      <c r="B62" s="640">
        <f t="shared" si="4"/>
        <v>0</v>
      </c>
      <c r="C62" s="645">
        <f t="shared" si="14"/>
        <v>1550</v>
      </c>
      <c r="D62" s="645">
        <f t="shared" si="15"/>
        <v>1581</v>
      </c>
      <c r="E62" s="642">
        <f t="shared" si="10"/>
        <v>30</v>
      </c>
      <c r="F62" s="643">
        <f t="shared" si="9"/>
        <v>0</v>
      </c>
      <c r="G62" s="640">
        <f t="shared" si="11"/>
        <v>0</v>
      </c>
      <c r="H62" s="640">
        <f t="shared" si="12"/>
        <v>0</v>
      </c>
      <c r="I62" s="640">
        <f t="shared" si="8"/>
        <v>0</v>
      </c>
      <c r="J62" s="644">
        <f t="shared" si="13"/>
        <v>0</v>
      </c>
    </row>
    <row r="63" spans="1:10" s="66" customFormat="1" x14ac:dyDescent="0.25">
      <c r="A63" s="640" t="s">
        <v>254</v>
      </c>
      <c r="B63" s="640">
        <f t="shared" si="4"/>
        <v>0</v>
      </c>
      <c r="C63" s="645">
        <f t="shared" si="14"/>
        <v>1581</v>
      </c>
      <c r="D63" s="645">
        <f t="shared" si="15"/>
        <v>1612</v>
      </c>
      <c r="E63" s="642">
        <f t="shared" si="10"/>
        <v>31</v>
      </c>
      <c r="F63" s="643">
        <f t="shared" si="9"/>
        <v>0</v>
      </c>
      <c r="G63" s="640">
        <f t="shared" si="11"/>
        <v>0</v>
      </c>
      <c r="H63" s="640">
        <f t="shared" si="12"/>
        <v>0</v>
      </c>
      <c r="I63" s="640">
        <f t="shared" si="8"/>
        <v>0</v>
      </c>
      <c r="J63" s="644">
        <f t="shared" si="13"/>
        <v>0</v>
      </c>
    </row>
    <row r="64" spans="1:10" s="66" customFormat="1" x14ac:dyDescent="0.25">
      <c r="A64" s="640" t="s">
        <v>255</v>
      </c>
      <c r="B64" s="640">
        <f t="shared" si="4"/>
        <v>0</v>
      </c>
      <c r="C64" s="645">
        <f t="shared" si="14"/>
        <v>1612</v>
      </c>
      <c r="D64" s="645">
        <f t="shared" si="15"/>
        <v>1643</v>
      </c>
      <c r="E64" s="642">
        <f t="shared" si="10"/>
        <v>30</v>
      </c>
      <c r="F64" s="643">
        <f t="shared" si="9"/>
        <v>0</v>
      </c>
      <c r="G64" s="640">
        <f t="shared" si="11"/>
        <v>0</v>
      </c>
      <c r="H64" s="640">
        <f t="shared" si="12"/>
        <v>0</v>
      </c>
      <c r="I64" s="640">
        <f t="shared" si="8"/>
        <v>0</v>
      </c>
      <c r="J64" s="644">
        <f t="shared" si="13"/>
        <v>0</v>
      </c>
    </row>
    <row r="65" spans="1:10" s="66" customFormat="1" x14ac:dyDescent="0.25">
      <c r="A65" s="640" t="s">
        <v>256</v>
      </c>
      <c r="B65" s="640">
        <f t="shared" si="4"/>
        <v>0</v>
      </c>
      <c r="C65" s="645">
        <f t="shared" si="14"/>
        <v>1643</v>
      </c>
      <c r="D65" s="645">
        <f t="shared" si="15"/>
        <v>1674</v>
      </c>
      <c r="E65" s="642">
        <f t="shared" si="10"/>
        <v>30</v>
      </c>
      <c r="F65" s="643">
        <f t="shared" si="9"/>
        <v>0</v>
      </c>
      <c r="G65" s="640">
        <f t="shared" si="11"/>
        <v>0</v>
      </c>
      <c r="H65" s="640">
        <f t="shared" si="12"/>
        <v>0</v>
      </c>
      <c r="I65" s="640">
        <f t="shared" si="8"/>
        <v>0</v>
      </c>
      <c r="J65" s="644">
        <f t="shared" si="13"/>
        <v>0</v>
      </c>
    </row>
    <row r="66" spans="1:10" s="66" customFormat="1" x14ac:dyDescent="0.25">
      <c r="A66" s="640" t="s">
        <v>257</v>
      </c>
      <c r="B66" s="640">
        <f t="shared" si="4"/>
        <v>0</v>
      </c>
      <c r="C66" s="645">
        <f t="shared" si="14"/>
        <v>1674</v>
      </c>
      <c r="D66" s="645">
        <f t="shared" si="15"/>
        <v>1705</v>
      </c>
      <c r="E66" s="642">
        <f t="shared" si="10"/>
        <v>30</v>
      </c>
      <c r="F66" s="643">
        <f t="shared" si="9"/>
        <v>0</v>
      </c>
      <c r="G66" s="640">
        <f t="shared" si="11"/>
        <v>0</v>
      </c>
      <c r="H66" s="640">
        <f t="shared" si="12"/>
        <v>0</v>
      </c>
      <c r="I66" s="640">
        <f t="shared" si="8"/>
        <v>0</v>
      </c>
      <c r="J66" s="644">
        <f t="shared" si="13"/>
        <v>0</v>
      </c>
    </row>
    <row r="67" spans="1:10" s="66" customFormat="1" x14ac:dyDescent="0.25">
      <c r="A67" s="640" t="s">
        <v>258</v>
      </c>
      <c r="B67" s="640">
        <f t="shared" si="4"/>
        <v>0</v>
      </c>
      <c r="C67" s="645">
        <f t="shared" si="14"/>
        <v>1705</v>
      </c>
      <c r="D67" s="645">
        <f t="shared" si="15"/>
        <v>1736</v>
      </c>
      <c r="E67" s="642">
        <f t="shared" si="10"/>
        <v>31</v>
      </c>
      <c r="F67" s="643">
        <f t="shared" si="9"/>
        <v>0</v>
      </c>
      <c r="G67" s="640">
        <f t="shared" si="11"/>
        <v>0</v>
      </c>
      <c r="H67" s="640">
        <f t="shared" si="12"/>
        <v>0</v>
      </c>
      <c r="I67" s="640">
        <f t="shared" si="8"/>
        <v>0</v>
      </c>
      <c r="J67" s="644">
        <f t="shared" si="13"/>
        <v>0</v>
      </c>
    </row>
    <row r="68" spans="1:10" s="66" customFormat="1" x14ac:dyDescent="0.25">
      <c r="A68" s="640" t="s">
        <v>259</v>
      </c>
      <c r="B68" s="640">
        <f t="shared" si="4"/>
        <v>0</v>
      </c>
      <c r="C68" s="645">
        <f t="shared" si="14"/>
        <v>1736</v>
      </c>
      <c r="D68" s="645">
        <f t="shared" si="15"/>
        <v>1767</v>
      </c>
      <c r="E68" s="642">
        <f t="shared" si="10"/>
        <v>30</v>
      </c>
      <c r="F68" s="643">
        <f t="shared" si="9"/>
        <v>0</v>
      </c>
      <c r="G68" s="640">
        <f t="shared" si="11"/>
        <v>0</v>
      </c>
      <c r="H68" s="640">
        <f t="shared" si="12"/>
        <v>0</v>
      </c>
      <c r="I68" s="640">
        <f t="shared" si="8"/>
        <v>0</v>
      </c>
      <c r="J68" s="644">
        <f t="shared" si="13"/>
        <v>0</v>
      </c>
    </row>
    <row r="69" spans="1:10" s="66" customFormat="1" x14ac:dyDescent="0.25">
      <c r="A69" s="640" t="s">
        <v>260</v>
      </c>
      <c r="B69" s="640">
        <f t="shared" si="4"/>
        <v>0</v>
      </c>
      <c r="C69" s="645">
        <f t="shared" si="14"/>
        <v>1767</v>
      </c>
      <c r="D69" s="645">
        <f t="shared" si="15"/>
        <v>1798</v>
      </c>
      <c r="E69" s="642">
        <f t="shared" si="10"/>
        <v>31</v>
      </c>
      <c r="F69" s="643">
        <f t="shared" si="9"/>
        <v>0</v>
      </c>
      <c r="G69" s="640">
        <f t="shared" si="11"/>
        <v>0</v>
      </c>
      <c r="H69" s="640">
        <f t="shared" si="12"/>
        <v>0</v>
      </c>
      <c r="I69" s="640">
        <f t="shared" si="8"/>
        <v>0</v>
      </c>
      <c r="J69" s="644">
        <f t="shared" si="13"/>
        <v>0</v>
      </c>
    </row>
    <row r="70" spans="1:10" s="66" customFormat="1" x14ac:dyDescent="0.25">
      <c r="A70" s="640" t="s">
        <v>261</v>
      </c>
      <c r="B70" s="640">
        <f t="shared" si="4"/>
        <v>0</v>
      </c>
      <c r="C70" s="645">
        <f t="shared" si="14"/>
        <v>1798</v>
      </c>
      <c r="D70" s="645">
        <f t="shared" si="15"/>
        <v>1829</v>
      </c>
      <c r="E70" s="642">
        <f t="shared" si="10"/>
        <v>30</v>
      </c>
      <c r="F70" s="643">
        <f t="shared" si="9"/>
        <v>0</v>
      </c>
      <c r="G70" s="640">
        <f t="shared" si="11"/>
        <v>0</v>
      </c>
      <c r="H70" s="640">
        <f t="shared" si="12"/>
        <v>0</v>
      </c>
      <c r="I70" s="640">
        <f t="shared" si="8"/>
        <v>0</v>
      </c>
      <c r="J70" s="644">
        <f t="shared" si="13"/>
        <v>0</v>
      </c>
    </row>
    <row r="71" spans="1:10" s="66" customFormat="1" x14ac:dyDescent="0.25">
      <c r="A71" s="640" t="s">
        <v>301</v>
      </c>
      <c r="B71" s="640">
        <f t="shared" si="4"/>
        <v>0</v>
      </c>
      <c r="C71" s="645">
        <f t="shared" si="14"/>
        <v>1829</v>
      </c>
      <c r="D71" s="645">
        <f t="shared" si="15"/>
        <v>1860</v>
      </c>
      <c r="E71" s="642">
        <f t="shared" si="10"/>
        <v>30</v>
      </c>
      <c r="F71" s="643">
        <f t="shared" si="9"/>
        <v>0</v>
      </c>
      <c r="G71" s="640">
        <f t="shared" si="11"/>
        <v>0</v>
      </c>
      <c r="H71" s="640">
        <f t="shared" si="12"/>
        <v>0</v>
      </c>
      <c r="I71" s="640">
        <f t="shared" si="8"/>
        <v>0</v>
      </c>
      <c r="J71" s="644">
        <f t="shared" si="13"/>
        <v>0</v>
      </c>
    </row>
    <row r="72" spans="1:10" s="66" customFormat="1" x14ac:dyDescent="0.25">
      <c r="A72" s="640" t="s">
        <v>302</v>
      </c>
      <c r="B72" s="640">
        <f t="shared" si="4"/>
        <v>0</v>
      </c>
      <c r="C72" s="645">
        <f t="shared" si="14"/>
        <v>1860</v>
      </c>
      <c r="D72" s="645">
        <f t="shared" si="15"/>
        <v>1891</v>
      </c>
      <c r="E72" s="642">
        <f t="shared" si="10"/>
        <v>33</v>
      </c>
      <c r="F72" s="643">
        <f t="shared" si="9"/>
        <v>0</v>
      </c>
      <c r="G72" s="640">
        <f t="shared" si="11"/>
        <v>0</v>
      </c>
      <c r="H72" s="640">
        <f t="shared" si="12"/>
        <v>0</v>
      </c>
      <c r="I72" s="640">
        <f t="shared" si="8"/>
        <v>0</v>
      </c>
      <c r="J72" s="644">
        <f t="shared" si="13"/>
        <v>0</v>
      </c>
    </row>
    <row r="73" spans="1:10" s="66" customFormat="1" x14ac:dyDescent="0.25">
      <c r="A73" s="640" t="s">
        <v>303</v>
      </c>
      <c r="B73" s="640">
        <f t="shared" si="4"/>
        <v>0</v>
      </c>
      <c r="C73" s="645">
        <f t="shared" si="14"/>
        <v>1891</v>
      </c>
      <c r="D73" s="645">
        <f t="shared" si="15"/>
        <v>1922</v>
      </c>
      <c r="E73" s="642">
        <f t="shared" si="10"/>
        <v>30</v>
      </c>
      <c r="F73" s="643">
        <f t="shared" si="9"/>
        <v>0</v>
      </c>
      <c r="G73" s="640">
        <f t="shared" si="11"/>
        <v>0</v>
      </c>
      <c r="H73" s="640">
        <f t="shared" si="12"/>
        <v>0</v>
      </c>
      <c r="I73" s="640">
        <f t="shared" si="8"/>
        <v>0</v>
      </c>
      <c r="J73" s="644">
        <f t="shared" si="13"/>
        <v>0</v>
      </c>
    </row>
    <row r="74" spans="1:10" s="66" customFormat="1" x14ac:dyDescent="0.25">
      <c r="A74" s="640" t="s">
        <v>304</v>
      </c>
      <c r="B74" s="640">
        <f t="shared" si="4"/>
        <v>0</v>
      </c>
      <c r="C74" s="645">
        <f t="shared" si="14"/>
        <v>1922</v>
      </c>
      <c r="D74" s="645">
        <f t="shared" si="15"/>
        <v>1953</v>
      </c>
      <c r="E74" s="642">
        <f t="shared" si="10"/>
        <v>31</v>
      </c>
      <c r="F74" s="643">
        <f t="shared" si="9"/>
        <v>0</v>
      </c>
      <c r="G74" s="640">
        <f t="shared" si="11"/>
        <v>0</v>
      </c>
      <c r="H74" s="640">
        <f t="shared" si="12"/>
        <v>0</v>
      </c>
      <c r="I74" s="640">
        <f t="shared" si="8"/>
        <v>0</v>
      </c>
      <c r="J74" s="644">
        <f t="shared" si="13"/>
        <v>0</v>
      </c>
    </row>
    <row r="75" spans="1:10" s="66" customFormat="1" x14ac:dyDescent="0.25">
      <c r="A75" s="640" t="s">
        <v>305</v>
      </c>
      <c r="B75" s="640">
        <f t="shared" si="4"/>
        <v>0</v>
      </c>
      <c r="C75" s="645">
        <f t="shared" si="14"/>
        <v>1953</v>
      </c>
      <c r="D75" s="645">
        <f t="shared" si="15"/>
        <v>1984</v>
      </c>
      <c r="E75" s="642">
        <f t="shared" si="10"/>
        <v>30</v>
      </c>
      <c r="F75" s="643">
        <f t="shared" si="9"/>
        <v>0</v>
      </c>
      <c r="G75" s="640">
        <f t="shared" si="11"/>
        <v>0</v>
      </c>
      <c r="H75" s="640">
        <f t="shared" si="12"/>
        <v>0</v>
      </c>
      <c r="I75" s="640">
        <f t="shared" si="8"/>
        <v>0</v>
      </c>
      <c r="J75" s="644">
        <f t="shared" si="13"/>
        <v>0</v>
      </c>
    </row>
    <row r="76" spans="1:10" s="66" customFormat="1" x14ac:dyDescent="0.25">
      <c r="A76" s="640" t="s">
        <v>306</v>
      </c>
      <c r="B76" s="640">
        <f t="shared" si="4"/>
        <v>0</v>
      </c>
      <c r="C76" s="645">
        <f t="shared" si="14"/>
        <v>1984</v>
      </c>
      <c r="D76" s="645">
        <f t="shared" si="15"/>
        <v>2015</v>
      </c>
      <c r="E76" s="642">
        <f t="shared" si="10"/>
        <v>31</v>
      </c>
      <c r="F76" s="643">
        <f t="shared" si="9"/>
        <v>0</v>
      </c>
      <c r="G76" s="640">
        <f t="shared" si="11"/>
        <v>0</v>
      </c>
      <c r="H76" s="640">
        <f t="shared" si="12"/>
        <v>0</v>
      </c>
      <c r="I76" s="640">
        <f t="shared" ref="I76:I130" si="16">IF(B76=0,0,$E$4/$E$5)</f>
        <v>0</v>
      </c>
      <c r="J76" s="644">
        <f t="shared" si="13"/>
        <v>0</v>
      </c>
    </row>
    <row r="77" spans="1:10" s="66" customFormat="1" x14ac:dyDescent="0.25">
      <c r="A77" s="640" t="s">
        <v>307</v>
      </c>
      <c r="B77" s="640">
        <f t="shared" si="4"/>
        <v>0</v>
      </c>
      <c r="C77" s="645">
        <f t="shared" si="14"/>
        <v>2015</v>
      </c>
      <c r="D77" s="645">
        <f t="shared" si="15"/>
        <v>2046</v>
      </c>
      <c r="E77" s="642">
        <f t="shared" si="10"/>
        <v>30</v>
      </c>
      <c r="F77" s="643">
        <f t="shared" si="9"/>
        <v>0</v>
      </c>
      <c r="G77" s="640">
        <f t="shared" si="11"/>
        <v>0</v>
      </c>
      <c r="H77" s="640">
        <f t="shared" si="12"/>
        <v>0</v>
      </c>
      <c r="I77" s="640">
        <f t="shared" si="16"/>
        <v>0</v>
      </c>
      <c r="J77" s="644">
        <f t="shared" si="13"/>
        <v>0</v>
      </c>
    </row>
    <row r="78" spans="1:10" s="66" customFormat="1" x14ac:dyDescent="0.25">
      <c r="A78" s="640" t="s">
        <v>308</v>
      </c>
      <c r="B78" s="640">
        <f t="shared" ref="B78:B99" si="17">IF((B77-I77)&lt;0,0,(B77-I77))</f>
        <v>0</v>
      </c>
      <c r="C78" s="645">
        <f t="shared" si="14"/>
        <v>2046</v>
      </c>
      <c r="D78" s="645">
        <f t="shared" si="15"/>
        <v>2077</v>
      </c>
      <c r="E78" s="642">
        <f t="shared" si="10"/>
        <v>30</v>
      </c>
      <c r="F78" s="643">
        <f t="shared" si="9"/>
        <v>0</v>
      </c>
      <c r="G78" s="640">
        <f t="shared" si="11"/>
        <v>0</v>
      </c>
      <c r="H78" s="640">
        <f t="shared" si="12"/>
        <v>0</v>
      </c>
      <c r="I78" s="640">
        <f t="shared" si="16"/>
        <v>0</v>
      </c>
      <c r="J78" s="644">
        <f t="shared" si="13"/>
        <v>0</v>
      </c>
    </row>
    <row r="79" spans="1:10" s="66" customFormat="1" x14ac:dyDescent="0.25">
      <c r="A79" s="640" t="s">
        <v>309</v>
      </c>
      <c r="B79" s="640">
        <f t="shared" si="17"/>
        <v>0</v>
      </c>
      <c r="C79" s="645">
        <f t="shared" si="14"/>
        <v>2077</v>
      </c>
      <c r="D79" s="645">
        <f t="shared" si="15"/>
        <v>2108</v>
      </c>
      <c r="E79" s="642">
        <f t="shared" si="10"/>
        <v>31</v>
      </c>
      <c r="F79" s="643">
        <f t="shared" ref="F79:F102" si="18">IF(B79=0,0,F78-($F$11/$E$5))</f>
        <v>0</v>
      </c>
      <c r="G79" s="640">
        <f t="shared" si="11"/>
        <v>0</v>
      </c>
      <c r="H79" s="640">
        <f t="shared" si="12"/>
        <v>0</v>
      </c>
      <c r="I79" s="640">
        <f t="shared" si="16"/>
        <v>0</v>
      </c>
      <c r="J79" s="644">
        <f t="shared" si="13"/>
        <v>0</v>
      </c>
    </row>
    <row r="80" spans="1:10" s="66" customFormat="1" x14ac:dyDescent="0.25">
      <c r="A80" s="640" t="s">
        <v>310</v>
      </c>
      <c r="B80" s="640">
        <f t="shared" si="17"/>
        <v>0</v>
      </c>
      <c r="C80" s="645">
        <f t="shared" si="14"/>
        <v>2108</v>
      </c>
      <c r="D80" s="645">
        <f t="shared" si="15"/>
        <v>2139</v>
      </c>
      <c r="E80" s="642">
        <f t="shared" si="10"/>
        <v>30</v>
      </c>
      <c r="F80" s="643">
        <f t="shared" si="18"/>
        <v>0</v>
      </c>
      <c r="G80" s="640">
        <f t="shared" si="11"/>
        <v>0</v>
      </c>
      <c r="H80" s="640">
        <f t="shared" si="12"/>
        <v>0</v>
      </c>
      <c r="I80" s="640">
        <f t="shared" si="16"/>
        <v>0</v>
      </c>
      <c r="J80" s="644">
        <f t="shared" si="13"/>
        <v>0</v>
      </c>
    </row>
    <row r="81" spans="1:10" s="66" customFormat="1" x14ac:dyDescent="0.25">
      <c r="A81" s="640" t="s">
        <v>311</v>
      </c>
      <c r="B81" s="640">
        <f t="shared" si="17"/>
        <v>0</v>
      </c>
      <c r="C81" s="645">
        <f t="shared" si="14"/>
        <v>2139</v>
      </c>
      <c r="D81" s="645">
        <f t="shared" si="15"/>
        <v>2170</v>
      </c>
      <c r="E81" s="642">
        <f t="shared" si="10"/>
        <v>31</v>
      </c>
      <c r="F81" s="643">
        <f t="shared" si="18"/>
        <v>0</v>
      </c>
      <c r="G81" s="640">
        <f t="shared" si="11"/>
        <v>0</v>
      </c>
      <c r="H81" s="640">
        <f t="shared" si="12"/>
        <v>0</v>
      </c>
      <c r="I81" s="640">
        <f t="shared" si="16"/>
        <v>0</v>
      </c>
      <c r="J81" s="644">
        <f t="shared" si="13"/>
        <v>0</v>
      </c>
    </row>
    <row r="82" spans="1:10" s="66" customFormat="1" x14ac:dyDescent="0.25">
      <c r="A82" s="640" t="s">
        <v>312</v>
      </c>
      <c r="B82" s="640">
        <f t="shared" si="17"/>
        <v>0</v>
      </c>
      <c r="C82" s="645">
        <f t="shared" si="14"/>
        <v>2170</v>
      </c>
      <c r="D82" s="645">
        <f t="shared" si="15"/>
        <v>2201</v>
      </c>
      <c r="E82" s="642">
        <f t="shared" si="10"/>
        <v>30</v>
      </c>
      <c r="F82" s="643">
        <f t="shared" si="18"/>
        <v>0</v>
      </c>
      <c r="G82" s="640">
        <f t="shared" si="11"/>
        <v>0</v>
      </c>
      <c r="H82" s="640">
        <f t="shared" si="12"/>
        <v>0</v>
      </c>
      <c r="I82" s="640">
        <f t="shared" si="16"/>
        <v>0</v>
      </c>
      <c r="J82" s="644">
        <f t="shared" si="13"/>
        <v>0</v>
      </c>
    </row>
    <row r="83" spans="1:10" s="66" customFormat="1" x14ac:dyDescent="0.25">
      <c r="A83" s="640" t="s">
        <v>313</v>
      </c>
      <c r="B83" s="640">
        <f t="shared" si="17"/>
        <v>0</v>
      </c>
      <c r="C83" s="645">
        <f t="shared" si="14"/>
        <v>2201</v>
      </c>
      <c r="D83" s="645">
        <f t="shared" si="15"/>
        <v>2232</v>
      </c>
      <c r="E83" s="642">
        <f t="shared" si="10"/>
        <v>30</v>
      </c>
      <c r="F83" s="643">
        <f t="shared" si="18"/>
        <v>0</v>
      </c>
      <c r="G83" s="640">
        <f t="shared" si="11"/>
        <v>0</v>
      </c>
      <c r="H83" s="640">
        <f t="shared" si="12"/>
        <v>0</v>
      </c>
      <c r="I83" s="640">
        <f t="shared" si="16"/>
        <v>0</v>
      </c>
      <c r="J83" s="644">
        <f t="shared" si="13"/>
        <v>0</v>
      </c>
    </row>
    <row r="84" spans="1:10" s="66" customFormat="1" x14ac:dyDescent="0.25">
      <c r="A84" s="640" t="s">
        <v>314</v>
      </c>
      <c r="B84" s="640">
        <f t="shared" si="17"/>
        <v>0</v>
      </c>
      <c r="C84" s="645">
        <f t="shared" si="14"/>
        <v>2232</v>
      </c>
      <c r="D84" s="645">
        <f t="shared" si="15"/>
        <v>2263</v>
      </c>
      <c r="E84" s="642">
        <f t="shared" si="10"/>
        <v>33</v>
      </c>
      <c r="F84" s="643">
        <f t="shared" si="18"/>
        <v>0</v>
      </c>
      <c r="G84" s="640">
        <f t="shared" si="11"/>
        <v>0</v>
      </c>
      <c r="H84" s="640">
        <f t="shared" si="12"/>
        <v>0</v>
      </c>
      <c r="I84" s="640">
        <f t="shared" si="16"/>
        <v>0</v>
      </c>
      <c r="J84" s="644">
        <f t="shared" si="13"/>
        <v>0</v>
      </c>
    </row>
    <row r="85" spans="1:10" s="66" customFormat="1" x14ac:dyDescent="0.25">
      <c r="A85" s="640" t="s">
        <v>315</v>
      </c>
      <c r="B85" s="640">
        <f t="shared" si="17"/>
        <v>0</v>
      </c>
      <c r="C85" s="645">
        <f t="shared" si="14"/>
        <v>2263</v>
      </c>
      <c r="D85" s="645">
        <f t="shared" si="15"/>
        <v>2294</v>
      </c>
      <c r="E85" s="642">
        <f t="shared" si="10"/>
        <v>30</v>
      </c>
      <c r="F85" s="643">
        <f t="shared" si="18"/>
        <v>0</v>
      </c>
      <c r="G85" s="640">
        <f t="shared" si="11"/>
        <v>0</v>
      </c>
      <c r="H85" s="640">
        <f t="shared" si="12"/>
        <v>0</v>
      </c>
      <c r="I85" s="640">
        <f t="shared" si="16"/>
        <v>0</v>
      </c>
      <c r="J85" s="644">
        <f t="shared" si="13"/>
        <v>0</v>
      </c>
    </row>
    <row r="86" spans="1:10" s="66" customFormat="1" x14ac:dyDescent="0.25">
      <c r="A86" s="640" t="s">
        <v>316</v>
      </c>
      <c r="B86" s="640">
        <f t="shared" si="17"/>
        <v>0</v>
      </c>
      <c r="C86" s="645">
        <f t="shared" si="14"/>
        <v>2294</v>
      </c>
      <c r="D86" s="645">
        <f t="shared" si="15"/>
        <v>2325</v>
      </c>
      <c r="E86" s="642">
        <f t="shared" si="10"/>
        <v>31</v>
      </c>
      <c r="F86" s="643">
        <f t="shared" si="18"/>
        <v>0</v>
      </c>
      <c r="G86" s="640">
        <f t="shared" si="11"/>
        <v>0</v>
      </c>
      <c r="H86" s="640">
        <f t="shared" si="12"/>
        <v>0</v>
      </c>
      <c r="I86" s="640">
        <f t="shared" si="16"/>
        <v>0</v>
      </c>
      <c r="J86" s="644">
        <f t="shared" si="13"/>
        <v>0</v>
      </c>
    </row>
    <row r="87" spans="1:10" s="66" customFormat="1" x14ac:dyDescent="0.25">
      <c r="A87" s="640" t="s">
        <v>317</v>
      </c>
      <c r="B87" s="640">
        <f t="shared" si="17"/>
        <v>0</v>
      </c>
      <c r="C87" s="645">
        <f t="shared" si="14"/>
        <v>2325</v>
      </c>
      <c r="D87" s="645">
        <f t="shared" si="15"/>
        <v>2356</v>
      </c>
      <c r="E87" s="642">
        <f t="shared" si="10"/>
        <v>30</v>
      </c>
      <c r="F87" s="643">
        <f t="shared" si="18"/>
        <v>0</v>
      </c>
      <c r="G87" s="640">
        <f t="shared" si="11"/>
        <v>0</v>
      </c>
      <c r="H87" s="640">
        <f t="shared" si="12"/>
        <v>0</v>
      </c>
      <c r="I87" s="640">
        <f t="shared" si="16"/>
        <v>0</v>
      </c>
      <c r="J87" s="644">
        <f t="shared" si="13"/>
        <v>0</v>
      </c>
    </row>
    <row r="88" spans="1:10" s="66" customFormat="1" x14ac:dyDescent="0.25">
      <c r="A88" s="640" t="s">
        <v>318</v>
      </c>
      <c r="B88" s="640">
        <f t="shared" si="17"/>
        <v>0</v>
      </c>
      <c r="C88" s="645">
        <f t="shared" si="14"/>
        <v>2356</v>
      </c>
      <c r="D88" s="645">
        <f t="shared" si="15"/>
        <v>2387</v>
      </c>
      <c r="E88" s="642">
        <f t="shared" si="10"/>
        <v>31</v>
      </c>
      <c r="F88" s="643">
        <f t="shared" si="18"/>
        <v>0</v>
      </c>
      <c r="G88" s="640">
        <f t="shared" si="11"/>
        <v>0</v>
      </c>
      <c r="H88" s="640">
        <f t="shared" si="12"/>
        <v>0</v>
      </c>
      <c r="I88" s="640">
        <f t="shared" si="16"/>
        <v>0</v>
      </c>
      <c r="J88" s="644">
        <f t="shared" si="13"/>
        <v>0</v>
      </c>
    </row>
    <row r="89" spans="1:10" s="66" customFormat="1" x14ac:dyDescent="0.25">
      <c r="A89" s="640" t="s">
        <v>319</v>
      </c>
      <c r="B89" s="640">
        <f t="shared" si="17"/>
        <v>0</v>
      </c>
      <c r="C89" s="645">
        <f t="shared" si="14"/>
        <v>2387</v>
      </c>
      <c r="D89" s="645">
        <f t="shared" si="15"/>
        <v>2418</v>
      </c>
      <c r="E89" s="642">
        <f t="shared" si="10"/>
        <v>30</v>
      </c>
      <c r="F89" s="643">
        <f t="shared" si="18"/>
        <v>0</v>
      </c>
      <c r="G89" s="640">
        <f t="shared" si="11"/>
        <v>0</v>
      </c>
      <c r="H89" s="640">
        <f t="shared" si="12"/>
        <v>0</v>
      </c>
      <c r="I89" s="640">
        <f t="shared" si="16"/>
        <v>0</v>
      </c>
      <c r="J89" s="644">
        <f t="shared" si="13"/>
        <v>0</v>
      </c>
    </row>
    <row r="90" spans="1:10" s="66" customFormat="1" x14ac:dyDescent="0.25">
      <c r="A90" s="640" t="s">
        <v>320</v>
      </c>
      <c r="B90" s="640">
        <f t="shared" si="17"/>
        <v>0</v>
      </c>
      <c r="C90" s="645">
        <f t="shared" si="14"/>
        <v>2418</v>
      </c>
      <c r="D90" s="645">
        <f t="shared" si="15"/>
        <v>2449</v>
      </c>
      <c r="E90" s="642">
        <f t="shared" si="10"/>
        <v>30</v>
      </c>
      <c r="F90" s="643">
        <f t="shared" si="18"/>
        <v>0</v>
      </c>
      <c r="G90" s="640">
        <f t="shared" si="11"/>
        <v>0</v>
      </c>
      <c r="H90" s="640">
        <f t="shared" si="12"/>
        <v>0</v>
      </c>
      <c r="I90" s="640">
        <f t="shared" si="16"/>
        <v>0</v>
      </c>
      <c r="J90" s="644">
        <f t="shared" si="13"/>
        <v>0</v>
      </c>
    </row>
    <row r="91" spans="1:10" s="66" customFormat="1" x14ac:dyDescent="0.25">
      <c r="A91" s="640" t="s">
        <v>321</v>
      </c>
      <c r="B91" s="640">
        <f t="shared" si="17"/>
        <v>0</v>
      </c>
      <c r="C91" s="645">
        <f t="shared" si="14"/>
        <v>2449</v>
      </c>
      <c r="D91" s="645">
        <f t="shared" si="15"/>
        <v>2480</v>
      </c>
      <c r="E91" s="642">
        <f t="shared" si="10"/>
        <v>31</v>
      </c>
      <c r="F91" s="643">
        <f t="shared" si="18"/>
        <v>0</v>
      </c>
      <c r="G91" s="640">
        <f t="shared" si="11"/>
        <v>0</v>
      </c>
      <c r="H91" s="640">
        <f t="shared" si="12"/>
        <v>0</v>
      </c>
      <c r="I91" s="640">
        <f t="shared" si="16"/>
        <v>0</v>
      </c>
      <c r="J91" s="644">
        <f t="shared" si="13"/>
        <v>0</v>
      </c>
    </row>
    <row r="92" spans="1:10" s="66" customFormat="1" x14ac:dyDescent="0.25">
      <c r="A92" s="640" t="s">
        <v>322</v>
      </c>
      <c r="B92" s="640">
        <f t="shared" si="17"/>
        <v>0</v>
      </c>
      <c r="C92" s="645">
        <f t="shared" si="14"/>
        <v>2480</v>
      </c>
      <c r="D92" s="645">
        <f t="shared" si="15"/>
        <v>2511</v>
      </c>
      <c r="E92" s="642">
        <f t="shared" si="10"/>
        <v>30</v>
      </c>
      <c r="F92" s="643">
        <f t="shared" si="18"/>
        <v>0</v>
      </c>
      <c r="G92" s="640">
        <f t="shared" si="11"/>
        <v>0</v>
      </c>
      <c r="H92" s="640">
        <f t="shared" si="12"/>
        <v>0</v>
      </c>
      <c r="I92" s="640">
        <f t="shared" si="16"/>
        <v>0</v>
      </c>
      <c r="J92" s="644">
        <f t="shared" si="13"/>
        <v>0</v>
      </c>
    </row>
    <row r="93" spans="1:10" s="66" customFormat="1" x14ac:dyDescent="0.25">
      <c r="A93" s="640" t="s">
        <v>323</v>
      </c>
      <c r="B93" s="640">
        <f t="shared" si="17"/>
        <v>0</v>
      </c>
      <c r="C93" s="645">
        <f t="shared" si="14"/>
        <v>2511</v>
      </c>
      <c r="D93" s="645">
        <f t="shared" si="15"/>
        <v>2542</v>
      </c>
      <c r="E93" s="642">
        <f t="shared" si="10"/>
        <v>31</v>
      </c>
      <c r="F93" s="643">
        <f t="shared" si="18"/>
        <v>0</v>
      </c>
      <c r="G93" s="640">
        <f t="shared" si="11"/>
        <v>0</v>
      </c>
      <c r="H93" s="640">
        <f t="shared" si="12"/>
        <v>0</v>
      </c>
      <c r="I93" s="640">
        <f t="shared" si="16"/>
        <v>0</v>
      </c>
      <c r="J93" s="644">
        <f t="shared" si="13"/>
        <v>0</v>
      </c>
    </row>
    <row r="94" spans="1:10" s="66" customFormat="1" x14ac:dyDescent="0.25">
      <c r="A94" s="640" t="s">
        <v>324</v>
      </c>
      <c r="B94" s="640">
        <f t="shared" si="17"/>
        <v>0</v>
      </c>
      <c r="C94" s="645">
        <f t="shared" si="14"/>
        <v>2542</v>
      </c>
      <c r="D94" s="645">
        <f t="shared" si="15"/>
        <v>2573</v>
      </c>
      <c r="E94" s="642">
        <f t="shared" si="10"/>
        <v>30</v>
      </c>
      <c r="F94" s="643">
        <f t="shared" si="18"/>
        <v>0</v>
      </c>
      <c r="G94" s="640">
        <f t="shared" si="11"/>
        <v>0</v>
      </c>
      <c r="H94" s="640">
        <f t="shared" si="12"/>
        <v>0</v>
      </c>
      <c r="I94" s="640">
        <f t="shared" si="16"/>
        <v>0</v>
      </c>
      <c r="J94" s="644">
        <f t="shared" si="13"/>
        <v>0</v>
      </c>
    </row>
    <row r="95" spans="1:10" s="66" customFormat="1" x14ac:dyDescent="0.25">
      <c r="A95" s="640" t="s">
        <v>325</v>
      </c>
      <c r="B95" s="640">
        <f t="shared" si="17"/>
        <v>0</v>
      </c>
      <c r="C95" s="645">
        <f t="shared" si="14"/>
        <v>2573</v>
      </c>
      <c r="D95" s="645">
        <f t="shared" si="15"/>
        <v>2604</v>
      </c>
      <c r="E95" s="642">
        <f t="shared" si="10"/>
        <v>30</v>
      </c>
      <c r="F95" s="643">
        <f t="shared" si="18"/>
        <v>0</v>
      </c>
      <c r="G95" s="640">
        <f t="shared" si="11"/>
        <v>0</v>
      </c>
      <c r="H95" s="640">
        <f t="shared" si="12"/>
        <v>0</v>
      </c>
      <c r="I95" s="640">
        <f t="shared" si="16"/>
        <v>0</v>
      </c>
      <c r="J95" s="644">
        <f t="shared" si="13"/>
        <v>0</v>
      </c>
    </row>
    <row r="96" spans="1:10" s="66" customFormat="1" x14ac:dyDescent="0.25">
      <c r="A96" s="640" t="s">
        <v>325</v>
      </c>
      <c r="B96" s="640">
        <f t="shared" si="17"/>
        <v>0</v>
      </c>
      <c r="C96" s="645">
        <f t="shared" si="14"/>
        <v>2604</v>
      </c>
      <c r="D96" s="645">
        <f t="shared" si="15"/>
        <v>2635</v>
      </c>
      <c r="E96" s="642">
        <f t="shared" si="10"/>
        <v>33</v>
      </c>
      <c r="F96" s="643">
        <f t="shared" si="18"/>
        <v>0</v>
      </c>
      <c r="G96" s="640">
        <f t="shared" si="11"/>
        <v>0</v>
      </c>
      <c r="H96" s="640">
        <f t="shared" si="12"/>
        <v>0</v>
      </c>
      <c r="I96" s="640">
        <f t="shared" si="16"/>
        <v>0</v>
      </c>
      <c r="J96" s="644">
        <f t="shared" si="13"/>
        <v>0</v>
      </c>
    </row>
    <row r="97" spans="1:10" s="66" customFormat="1" x14ac:dyDescent="0.25">
      <c r="A97" s="640" t="s">
        <v>326</v>
      </c>
      <c r="B97" s="640">
        <f t="shared" si="17"/>
        <v>0</v>
      </c>
      <c r="C97" s="645">
        <f t="shared" si="14"/>
        <v>2635</v>
      </c>
      <c r="D97" s="645">
        <f t="shared" si="15"/>
        <v>2666</v>
      </c>
      <c r="E97" s="642">
        <f t="shared" si="10"/>
        <v>30</v>
      </c>
      <c r="F97" s="643">
        <f t="shared" si="18"/>
        <v>0</v>
      </c>
      <c r="G97" s="640">
        <f t="shared" si="11"/>
        <v>0</v>
      </c>
      <c r="H97" s="640">
        <f t="shared" si="12"/>
        <v>0</v>
      </c>
      <c r="I97" s="640">
        <f t="shared" si="16"/>
        <v>0</v>
      </c>
      <c r="J97" s="644">
        <f t="shared" si="13"/>
        <v>0</v>
      </c>
    </row>
    <row r="98" spans="1:10" s="66" customFormat="1" x14ac:dyDescent="0.25">
      <c r="A98" s="640" t="s">
        <v>327</v>
      </c>
      <c r="B98" s="640">
        <f t="shared" si="17"/>
        <v>0</v>
      </c>
      <c r="C98" s="645">
        <f t="shared" si="14"/>
        <v>2666</v>
      </c>
      <c r="D98" s="645">
        <f t="shared" si="15"/>
        <v>2697</v>
      </c>
      <c r="E98" s="642">
        <f t="shared" si="10"/>
        <v>31</v>
      </c>
      <c r="F98" s="643">
        <f t="shared" si="18"/>
        <v>0</v>
      </c>
      <c r="G98" s="640">
        <f t="shared" si="11"/>
        <v>0</v>
      </c>
      <c r="H98" s="640">
        <f t="shared" si="12"/>
        <v>0</v>
      </c>
      <c r="I98" s="640">
        <f t="shared" si="16"/>
        <v>0</v>
      </c>
      <c r="J98" s="644">
        <f t="shared" si="13"/>
        <v>0</v>
      </c>
    </row>
    <row r="99" spans="1:10" s="66" customFormat="1" x14ac:dyDescent="0.25">
      <c r="A99" s="640" t="s">
        <v>328</v>
      </c>
      <c r="B99" s="640">
        <f t="shared" si="17"/>
        <v>0</v>
      </c>
      <c r="C99" s="645">
        <f t="shared" si="14"/>
        <v>2697</v>
      </c>
      <c r="D99" s="645">
        <f t="shared" si="15"/>
        <v>2728</v>
      </c>
      <c r="E99" s="642">
        <f t="shared" si="10"/>
        <v>30</v>
      </c>
      <c r="F99" s="643">
        <f t="shared" si="18"/>
        <v>0</v>
      </c>
      <c r="G99" s="640">
        <f t="shared" si="11"/>
        <v>0</v>
      </c>
      <c r="H99" s="640">
        <f t="shared" si="12"/>
        <v>0</v>
      </c>
      <c r="I99" s="640">
        <f t="shared" si="16"/>
        <v>0</v>
      </c>
      <c r="J99" s="644">
        <f t="shared" si="13"/>
        <v>0</v>
      </c>
    </row>
    <row r="100" spans="1:10" s="66" customFormat="1" x14ac:dyDescent="0.25">
      <c r="A100" s="640" t="s">
        <v>329</v>
      </c>
      <c r="B100" s="640">
        <f>IF((B99-I99)&lt;0,0,(B99-I99))</f>
        <v>0</v>
      </c>
      <c r="C100" s="645">
        <f t="shared" si="14"/>
        <v>2728</v>
      </c>
      <c r="D100" s="645">
        <f t="shared" si="15"/>
        <v>2759</v>
      </c>
      <c r="E100" s="642">
        <f t="shared" si="10"/>
        <v>31</v>
      </c>
      <c r="F100" s="643">
        <f t="shared" si="18"/>
        <v>0</v>
      </c>
      <c r="G100" s="640">
        <f t="shared" si="11"/>
        <v>0</v>
      </c>
      <c r="H100" s="640">
        <f t="shared" si="12"/>
        <v>0</v>
      </c>
      <c r="I100" s="640">
        <f t="shared" si="16"/>
        <v>0</v>
      </c>
      <c r="J100" s="644">
        <f t="shared" si="13"/>
        <v>0</v>
      </c>
    </row>
    <row r="101" spans="1:10" s="66" customFormat="1" x14ac:dyDescent="0.25">
      <c r="A101" s="640" t="s">
        <v>330</v>
      </c>
      <c r="B101" s="646">
        <f>IF((B100-I100)&lt;0,0,(B100-I100))</f>
        <v>0</v>
      </c>
      <c r="C101" s="645">
        <f t="shared" si="14"/>
        <v>2759</v>
      </c>
      <c r="D101" s="645">
        <f t="shared" si="15"/>
        <v>2790</v>
      </c>
      <c r="E101" s="642">
        <f t="shared" si="10"/>
        <v>30</v>
      </c>
      <c r="F101" s="643">
        <f t="shared" si="18"/>
        <v>0</v>
      </c>
      <c r="G101" s="640">
        <f t="shared" si="11"/>
        <v>0</v>
      </c>
      <c r="H101" s="640">
        <f t="shared" si="12"/>
        <v>0</v>
      </c>
      <c r="I101" s="640">
        <f t="shared" si="16"/>
        <v>0</v>
      </c>
      <c r="J101" s="644">
        <f t="shared" si="13"/>
        <v>0</v>
      </c>
    </row>
    <row r="102" spans="1:10" s="66" customFormat="1" x14ac:dyDescent="0.25">
      <c r="A102" s="640" t="s">
        <v>331</v>
      </c>
      <c r="B102" s="646">
        <f>IF((B101-I101)&lt;0,0,(B101-I101))</f>
        <v>0</v>
      </c>
      <c r="C102" s="645">
        <f t="shared" si="14"/>
        <v>2790</v>
      </c>
      <c r="D102" s="645">
        <f t="shared" si="15"/>
        <v>2821</v>
      </c>
      <c r="E102" s="642">
        <f t="shared" ref="E102:E129" si="19">DAYS360(C102,D102,TRUE)</f>
        <v>30</v>
      </c>
      <c r="F102" s="643">
        <f t="shared" si="18"/>
        <v>0</v>
      </c>
      <c r="G102" s="640">
        <f t="shared" ref="G102:G129" si="20">F102+B102</f>
        <v>0</v>
      </c>
      <c r="H102" s="640">
        <f t="shared" ref="H102:H129" si="21">$H$5/100/366*E102*G102</f>
        <v>0</v>
      </c>
      <c r="I102" s="640">
        <f t="shared" si="16"/>
        <v>0</v>
      </c>
      <c r="J102" s="644">
        <f t="shared" ref="J102:J129" si="22">F102+H102+I102</f>
        <v>0</v>
      </c>
    </row>
    <row r="103" spans="1:10" s="66" customFormat="1" x14ac:dyDescent="0.25">
      <c r="A103" s="640" t="s">
        <v>332</v>
      </c>
      <c r="B103" s="646">
        <f t="shared" ref="B103:B120" si="23">IF((B102-I102)&lt;0,0,(B102-I102))</f>
        <v>0</v>
      </c>
      <c r="C103" s="645">
        <f t="shared" ref="C103:C129" si="24">D102</f>
        <v>2821</v>
      </c>
      <c r="D103" s="645">
        <f t="shared" si="15"/>
        <v>2852</v>
      </c>
      <c r="E103" s="642">
        <f t="shared" si="19"/>
        <v>31</v>
      </c>
      <c r="F103" s="643">
        <f t="shared" ref="F103:F130" si="25">IF(B103=0,0,F102-($F$11/$E$5))</f>
        <v>0</v>
      </c>
      <c r="G103" s="640">
        <f t="shared" si="20"/>
        <v>0</v>
      </c>
      <c r="H103" s="640">
        <f t="shared" si="21"/>
        <v>0</v>
      </c>
      <c r="I103" s="640">
        <f t="shared" si="16"/>
        <v>0</v>
      </c>
      <c r="J103" s="644">
        <f t="shared" si="22"/>
        <v>0</v>
      </c>
    </row>
    <row r="104" spans="1:10" s="66" customFormat="1" x14ac:dyDescent="0.25">
      <c r="A104" s="640" t="s">
        <v>333</v>
      </c>
      <c r="B104" s="646">
        <f t="shared" si="23"/>
        <v>0</v>
      </c>
      <c r="C104" s="645">
        <f t="shared" si="24"/>
        <v>2852</v>
      </c>
      <c r="D104" s="645">
        <f t="shared" si="15"/>
        <v>2883</v>
      </c>
      <c r="E104" s="642">
        <f t="shared" si="19"/>
        <v>30</v>
      </c>
      <c r="F104" s="643">
        <f t="shared" si="25"/>
        <v>0</v>
      </c>
      <c r="G104" s="640">
        <f t="shared" si="20"/>
        <v>0</v>
      </c>
      <c r="H104" s="640">
        <f t="shared" si="21"/>
        <v>0</v>
      </c>
      <c r="I104" s="640">
        <f t="shared" si="16"/>
        <v>0</v>
      </c>
      <c r="J104" s="644">
        <f t="shared" si="22"/>
        <v>0</v>
      </c>
    </row>
    <row r="105" spans="1:10" s="66" customFormat="1" x14ac:dyDescent="0.25">
      <c r="A105" s="640" t="s">
        <v>334</v>
      </c>
      <c r="B105" s="646">
        <f t="shared" si="23"/>
        <v>0</v>
      </c>
      <c r="C105" s="645">
        <f t="shared" si="24"/>
        <v>2883</v>
      </c>
      <c r="D105" s="645">
        <f t="shared" si="15"/>
        <v>2914</v>
      </c>
      <c r="E105" s="642">
        <f t="shared" si="19"/>
        <v>31</v>
      </c>
      <c r="F105" s="643">
        <f t="shared" si="25"/>
        <v>0</v>
      </c>
      <c r="G105" s="640">
        <f t="shared" si="20"/>
        <v>0</v>
      </c>
      <c r="H105" s="640">
        <f t="shared" si="21"/>
        <v>0</v>
      </c>
      <c r="I105" s="640">
        <f t="shared" si="16"/>
        <v>0</v>
      </c>
      <c r="J105" s="644">
        <f t="shared" si="22"/>
        <v>0</v>
      </c>
    </row>
    <row r="106" spans="1:10" s="66" customFormat="1" x14ac:dyDescent="0.25">
      <c r="A106" s="640" t="s">
        <v>335</v>
      </c>
      <c r="B106" s="646">
        <f t="shared" si="23"/>
        <v>0</v>
      </c>
      <c r="C106" s="645">
        <f t="shared" si="24"/>
        <v>2914</v>
      </c>
      <c r="D106" s="645">
        <f t="shared" si="15"/>
        <v>2945</v>
      </c>
      <c r="E106" s="642">
        <f t="shared" si="19"/>
        <v>30</v>
      </c>
      <c r="F106" s="643">
        <f t="shared" si="25"/>
        <v>0</v>
      </c>
      <c r="G106" s="640">
        <f t="shared" si="20"/>
        <v>0</v>
      </c>
      <c r="H106" s="640">
        <f t="shared" si="21"/>
        <v>0</v>
      </c>
      <c r="I106" s="640">
        <f t="shared" si="16"/>
        <v>0</v>
      </c>
      <c r="J106" s="644">
        <f t="shared" si="22"/>
        <v>0</v>
      </c>
    </row>
    <row r="107" spans="1:10" s="66" customFormat="1" x14ac:dyDescent="0.25">
      <c r="A107" s="640" t="s">
        <v>336</v>
      </c>
      <c r="B107" s="646">
        <f t="shared" si="23"/>
        <v>0</v>
      </c>
      <c r="C107" s="645">
        <f t="shared" si="24"/>
        <v>2945</v>
      </c>
      <c r="D107" s="645">
        <f t="shared" si="15"/>
        <v>2976</v>
      </c>
      <c r="E107" s="642">
        <f t="shared" si="19"/>
        <v>30</v>
      </c>
      <c r="F107" s="643">
        <f t="shared" si="25"/>
        <v>0</v>
      </c>
      <c r="G107" s="640">
        <f t="shared" si="20"/>
        <v>0</v>
      </c>
      <c r="H107" s="640">
        <f t="shared" si="21"/>
        <v>0</v>
      </c>
      <c r="I107" s="640">
        <f t="shared" si="16"/>
        <v>0</v>
      </c>
      <c r="J107" s="644">
        <f t="shared" si="22"/>
        <v>0</v>
      </c>
    </row>
    <row r="108" spans="1:10" s="66" customFormat="1" x14ac:dyDescent="0.25">
      <c r="A108" s="640" t="s">
        <v>337</v>
      </c>
      <c r="B108" s="646">
        <f t="shared" si="23"/>
        <v>0</v>
      </c>
      <c r="C108" s="645">
        <f t="shared" si="24"/>
        <v>2976</v>
      </c>
      <c r="D108" s="645">
        <f t="shared" ref="D108:D130" si="26">C108+31</f>
        <v>3007</v>
      </c>
      <c r="E108" s="642">
        <f t="shared" si="19"/>
        <v>32</v>
      </c>
      <c r="F108" s="643">
        <f t="shared" si="25"/>
        <v>0</v>
      </c>
      <c r="G108" s="640">
        <f t="shared" si="20"/>
        <v>0</v>
      </c>
      <c r="H108" s="640">
        <f t="shared" si="21"/>
        <v>0</v>
      </c>
      <c r="I108" s="640">
        <f t="shared" si="16"/>
        <v>0</v>
      </c>
      <c r="J108" s="644">
        <f t="shared" si="22"/>
        <v>0</v>
      </c>
    </row>
    <row r="109" spans="1:10" s="66" customFormat="1" x14ac:dyDescent="0.25">
      <c r="A109" s="640" t="s">
        <v>338</v>
      </c>
      <c r="B109" s="646">
        <f t="shared" si="23"/>
        <v>0</v>
      </c>
      <c r="C109" s="645">
        <f t="shared" si="24"/>
        <v>3007</v>
      </c>
      <c r="D109" s="645">
        <f t="shared" si="26"/>
        <v>3038</v>
      </c>
      <c r="E109" s="642">
        <f t="shared" si="19"/>
        <v>30</v>
      </c>
      <c r="F109" s="643">
        <f t="shared" si="25"/>
        <v>0</v>
      </c>
      <c r="G109" s="640">
        <f t="shared" si="20"/>
        <v>0</v>
      </c>
      <c r="H109" s="640">
        <f t="shared" si="21"/>
        <v>0</v>
      </c>
      <c r="I109" s="640">
        <f t="shared" si="16"/>
        <v>0</v>
      </c>
      <c r="J109" s="644">
        <f t="shared" si="22"/>
        <v>0</v>
      </c>
    </row>
    <row r="110" spans="1:10" s="66" customFormat="1" x14ac:dyDescent="0.25">
      <c r="A110" s="640" t="s">
        <v>339</v>
      </c>
      <c r="B110" s="646">
        <f t="shared" si="23"/>
        <v>0</v>
      </c>
      <c r="C110" s="645">
        <f t="shared" si="24"/>
        <v>3038</v>
      </c>
      <c r="D110" s="645">
        <f t="shared" si="26"/>
        <v>3069</v>
      </c>
      <c r="E110" s="642">
        <f t="shared" si="19"/>
        <v>31</v>
      </c>
      <c r="F110" s="643">
        <f t="shared" si="25"/>
        <v>0</v>
      </c>
      <c r="G110" s="640">
        <f t="shared" si="20"/>
        <v>0</v>
      </c>
      <c r="H110" s="640">
        <f t="shared" si="21"/>
        <v>0</v>
      </c>
      <c r="I110" s="640">
        <f t="shared" si="16"/>
        <v>0</v>
      </c>
      <c r="J110" s="644">
        <f t="shared" si="22"/>
        <v>0</v>
      </c>
    </row>
    <row r="111" spans="1:10" s="66" customFormat="1" x14ac:dyDescent="0.25">
      <c r="A111" s="640" t="s">
        <v>340</v>
      </c>
      <c r="B111" s="646">
        <f t="shared" si="23"/>
        <v>0</v>
      </c>
      <c r="C111" s="645">
        <f t="shared" si="24"/>
        <v>3069</v>
      </c>
      <c r="D111" s="645">
        <f t="shared" si="26"/>
        <v>3100</v>
      </c>
      <c r="E111" s="642">
        <f t="shared" si="19"/>
        <v>30</v>
      </c>
      <c r="F111" s="643">
        <f t="shared" si="25"/>
        <v>0</v>
      </c>
      <c r="G111" s="640">
        <f t="shared" si="20"/>
        <v>0</v>
      </c>
      <c r="H111" s="640">
        <f t="shared" si="21"/>
        <v>0</v>
      </c>
      <c r="I111" s="640">
        <f t="shared" si="16"/>
        <v>0</v>
      </c>
      <c r="J111" s="644">
        <f t="shared" si="22"/>
        <v>0</v>
      </c>
    </row>
    <row r="112" spans="1:10" s="66" customFormat="1" x14ac:dyDescent="0.25">
      <c r="A112" s="640" t="s">
        <v>341</v>
      </c>
      <c r="B112" s="646">
        <f t="shared" si="23"/>
        <v>0</v>
      </c>
      <c r="C112" s="645">
        <f t="shared" si="24"/>
        <v>3100</v>
      </c>
      <c r="D112" s="645">
        <f t="shared" si="26"/>
        <v>3131</v>
      </c>
      <c r="E112" s="642">
        <f t="shared" si="19"/>
        <v>31</v>
      </c>
      <c r="F112" s="643">
        <f t="shared" si="25"/>
        <v>0</v>
      </c>
      <c r="G112" s="640">
        <f t="shared" si="20"/>
        <v>0</v>
      </c>
      <c r="H112" s="640">
        <f t="shared" si="21"/>
        <v>0</v>
      </c>
      <c r="I112" s="640">
        <f t="shared" si="16"/>
        <v>0</v>
      </c>
      <c r="J112" s="644">
        <f t="shared" si="22"/>
        <v>0</v>
      </c>
    </row>
    <row r="113" spans="1:10" s="66" customFormat="1" x14ac:dyDescent="0.25">
      <c r="A113" s="640" t="s">
        <v>342</v>
      </c>
      <c r="B113" s="646">
        <f t="shared" si="23"/>
        <v>0</v>
      </c>
      <c r="C113" s="645">
        <f t="shared" si="24"/>
        <v>3131</v>
      </c>
      <c r="D113" s="645">
        <f t="shared" si="26"/>
        <v>3162</v>
      </c>
      <c r="E113" s="642">
        <f t="shared" si="19"/>
        <v>30</v>
      </c>
      <c r="F113" s="643">
        <f t="shared" si="25"/>
        <v>0</v>
      </c>
      <c r="G113" s="640">
        <f t="shared" si="20"/>
        <v>0</v>
      </c>
      <c r="H113" s="640">
        <f t="shared" si="21"/>
        <v>0</v>
      </c>
      <c r="I113" s="640">
        <f t="shared" si="16"/>
        <v>0</v>
      </c>
      <c r="J113" s="644">
        <f t="shared" si="22"/>
        <v>0</v>
      </c>
    </row>
    <row r="114" spans="1:10" s="66" customFormat="1" x14ac:dyDescent="0.25">
      <c r="A114" s="640" t="s">
        <v>343</v>
      </c>
      <c r="B114" s="646">
        <f t="shared" si="23"/>
        <v>0</v>
      </c>
      <c r="C114" s="645">
        <f t="shared" si="24"/>
        <v>3162</v>
      </c>
      <c r="D114" s="645">
        <f t="shared" si="26"/>
        <v>3193</v>
      </c>
      <c r="E114" s="642">
        <f t="shared" si="19"/>
        <v>30</v>
      </c>
      <c r="F114" s="643">
        <f t="shared" si="25"/>
        <v>0</v>
      </c>
      <c r="G114" s="640">
        <f t="shared" si="20"/>
        <v>0</v>
      </c>
      <c r="H114" s="640">
        <f t="shared" si="21"/>
        <v>0</v>
      </c>
      <c r="I114" s="640">
        <f t="shared" si="16"/>
        <v>0</v>
      </c>
      <c r="J114" s="644">
        <f t="shared" si="22"/>
        <v>0</v>
      </c>
    </row>
    <row r="115" spans="1:10" s="66" customFormat="1" x14ac:dyDescent="0.25">
      <c r="A115" s="640" t="s">
        <v>344</v>
      </c>
      <c r="B115" s="646">
        <f t="shared" si="23"/>
        <v>0</v>
      </c>
      <c r="C115" s="645">
        <f t="shared" si="24"/>
        <v>3193</v>
      </c>
      <c r="D115" s="645">
        <f t="shared" si="26"/>
        <v>3224</v>
      </c>
      <c r="E115" s="642">
        <f t="shared" si="19"/>
        <v>31</v>
      </c>
      <c r="F115" s="643">
        <f t="shared" si="25"/>
        <v>0</v>
      </c>
      <c r="G115" s="640">
        <f t="shared" si="20"/>
        <v>0</v>
      </c>
      <c r="H115" s="640">
        <f t="shared" si="21"/>
        <v>0</v>
      </c>
      <c r="I115" s="640">
        <f t="shared" si="16"/>
        <v>0</v>
      </c>
      <c r="J115" s="644">
        <f t="shared" si="22"/>
        <v>0</v>
      </c>
    </row>
    <row r="116" spans="1:10" s="66" customFormat="1" x14ac:dyDescent="0.25">
      <c r="A116" s="640" t="s">
        <v>345</v>
      </c>
      <c r="B116" s="646">
        <f t="shared" si="23"/>
        <v>0</v>
      </c>
      <c r="C116" s="645">
        <f t="shared" si="24"/>
        <v>3224</v>
      </c>
      <c r="D116" s="645">
        <f t="shared" si="26"/>
        <v>3255</v>
      </c>
      <c r="E116" s="642">
        <f t="shared" si="19"/>
        <v>30</v>
      </c>
      <c r="F116" s="643">
        <f t="shared" si="25"/>
        <v>0</v>
      </c>
      <c r="G116" s="640">
        <f t="shared" si="20"/>
        <v>0</v>
      </c>
      <c r="H116" s="640">
        <f t="shared" si="21"/>
        <v>0</v>
      </c>
      <c r="I116" s="640">
        <f t="shared" si="16"/>
        <v>0</v>
      </c>
      <c r="J116" s="644">
        <f t="shared" si="22"/>
        <v>0</v>
      </c>
    </row>
    <row r="117" spans="1:10" s="66" customFormat="1" x14ac:dyDescent="0.25">
      <c r="A117" s="640" t="s">
        <v>346</v>
      </c>
      <c r="B117" s="646">
        <f t="shared" si="23"/>
        <v>0</v>
      </c>
      <c r="C117" s="645">
        <f t="shared" si="24"/>
        <v>3255</v>
      </c>
      <c r="D117" s="645">
        <f t="shared" si="26"/>
        <v>3286</v>
      </c>
      <c r="E117" s="642">
        <f t="shared" si="19"/>
        <v>31</v>
      </c>
      <c r="F117" s="643">
        <f t="shared" si="25"/>
        <v>0</v>
      </c>
      <c r="G117" s="640">
        <f t="shared" si="20"/>
        <v>0</v>
      </c>
      <c r="H117" s="640">
        <f t="shared" si="21"/>
        <v>0</v>
      </c>
      <c r="I117" s="640">
        <f t="shared" si="16"/>
        <v>0</v>
      </c>
      <c r="J117" s="644">
        <f t="shared" si="22"/>
        <v>0</v>
      </c>
    </row>
    <row r="118" spans="1:10" s="66" customFormat="1" x14ac:dyDescent="0.25">
      <c r="A118" s="640" t="s">
        <v>347</v>
      </c>
      <c r="B118" s="646">
        <f t="shared" si="23"/>
        <v>0</v>
      </c>
      <c r="C118" s="645">
        <f t="shared" si="24"/>
        <v>3286</v>
      </c>
      <c r="D118" s="645">
        <f t="shared" si="26"/>
        <v>3317</v>
      </c>
      <c r="E118" s="642">
        <f t="shared" si="19"/>
        <v>30</v>
      </c>
      <c r="F118" s="643">
        <f t="shared" si="25"/>
        <v>0</v>
      </c>
      <c r="G118" s="640">
        <f t="shared" si="20"/>
        <v>0</v>
      </c>
      <c r="H118" s="640">
        <f t="shared" si="21"/>
        <v>0</v>
      </c>
      <c r="I118" s="640">
        <f t="shared" si="16"/>
        <v>0</v>
      </c>
      <c r="J118" s="644">
        <f t="shared" si="22"/>
        <v>0</v>
      </c>
    </row>
    <row r="119" spans="1:10" s="66" customFormat="1" x14ac:dyDescent="0.25">
      <c r="A119" s="640" t="s">
        <v>348</v>
      </c>
      <c r="B119" s="646">
        <f t="shared" si="23"/>
        <v>0</v>
      </c>
      <c r="C119" s="645">
        <f t="shared" si="24"/>
        <v>3317</v>
      </c>
      <c r="D119" s="645">
        <f t="shared" si="26"/>
        <v>3348</v>
      </c>
      <c r="E119" s="642">
        <f t="shared" si="19"/>
        <v>32</v>
      </c>
      <c r="F119" s="643">
        <f t="shared" si="25"/>
        <v>0</v>
      </c>
      <c r="G119" s="640">
        <f t="shared" si="20"/>
        <v>0</v>
      </c>
      <c r="H119" s="640">
        <f t="shared" si="21"/>
        <v>0</v>
      </c>
      <c r="I119" s="640">
        <f t="shared" si="16"/>
        <v>0</v>
      </c>
      <c r="J119" s="644">
        <f t="shared" si="22"/>
        <v>0</v>
      </c>
    </row>
    <row r="120" spans="1:10" s="66" customFormat="1" x14ac:dyDescent="0.25">
      <c r="A120" s="640" t="s">
        <v>349</v>
      </c>
      <c r="B120" s="646">
        <f t="shared" si="23"/>
        <v>0</v>
      </c>
      <c r="C120" s="645">
        <f t="shared" si="24"/>
        <v>3348</v>
      </c>
      <c r="D120" s="645">
        <f t="shared" si="26"/>
        <v>3379</v>
      </c>
      <c r="E120" s="642">
        <f t="shared" si="19"/>
        <v>30</v>
      </c>
      <c r="F120" s="643">
        <f t="shared" si="25"/>
        <v>0</v>
      </c>
      <c r="G120" s="640">
        <f t="shared" si="20"/>
        <v>0</v>
      </c>
      <c r="H120" s="640">
        <f t="shared" si="21"/>
        <v>0</v>
      </c>
      <c r="I120" s="640">
        <f t="shared" si="16"/>
        <v>0</v>
      </c>
      <c r="J120" s="644">
        <f t="shared" si="22"/>
        <v>0</v>
      </c>
    </row>
    <row r="121" spans="1:10" s="66" customFormat="1" x14ac:dyDescent="0.25">
      <c r="A121" s="640" t="s">
        <v>350</v>
      </c>
      <c r="B121" s="646">
        <f>IF((B120-I120)&lt;0,0,(B120-I120))</f>
        <v>0</v>
      </c>
      <c r="C121" s="645">
        <f t="shared" si="24"/>
        <v>3379</v>
      </c>
      <c r="D121" s="645">
        <f t="shared" si="26"/>
        <v>3410</v>
      </c>
      <c r="E121" s="642">
        <f t="shared" si="19"/>
        <v>31</v>
      </c>
      <c r="F121" s="643">
        <f t="shared" si="25"/>
        <v>0</v>
      </c>
      <c r="G121" s="640">
        <f t="shared" si="20"/>
        <v>0</v>
      </c>
      <c r="H121" s="640">
        <f t="shared" si="21"/>
        <v>0</v>
      </c>
      <c r="I121" s="640">
        <f t="shared" si="16"/>
        <v>0</v>
      </c>
      <c r="J121" s="644">
        <f t="shared" si="22"/>
        <v>0</v>
      </c>
    </row>
    <row r="122" spans="1:10" s="66" customFormat="1" x14ac:dyDescent="0.25">
      <c r="A122" s="640" t="s">
        <v>351</v>
      </c>
      <c r="B122" s="646">
        <f>IF((B121-I121)&lt;0,0,(B121-I121))</f>
        <v>0</v>
      </c>
      <c r="C122" s="645">
        <f t="shared" si="24"/>
        <v>3410</v>
      </c>
      <c r="D122" s="645">
        <f t="shared" si="26"/>
        <v>3441</v>
      </c>
      <c r="E122" s="642">
        <f t="shared" si="19"/>
        <v>30</v>
      </c>
      <c r="F122" s="643">
        <f t="shared" si="25"/>
        <v>0</v>
      </c>
      <c r="G122" s="640">
        <f t="shared" si="20"/>
        <v>0</v>
      </c>
      <c r="H122" s="640">
        <f t="shared" si="21"/>
        <v>0</v>
      </c>
      <c r="I122" s="640">
        <f t="shared" si="16"/>
        <v>0</v>
      </c>
      <c r="J122" s="644">
        <f t="shared" si="22"/>
        <v>0</v>
      </c>
    </row>
    <row r="123" spans="1:10" s="66" customFormat="1" x14ac:dyDescent="0.25">
      <c r="A123" s="640" t="s">
        <v>352</v>
      </c>
      <c r="B123" s="646">
        <f t="shared" ref="B123:B130" si="27">IF((B122-I122)&lt;0,0,(B122-I122))</f>
        <v>0</v>
      </c>
      <c r="C123" s="645">
        <f t="shared" si="24"/>
        <v>3441</v>
      </c>
      <c r="D123" s="645">
        <f t="shared" si="26"/>
        <v>3472</v>
      </c>
      <c r="E123" s="642">
        <f t="shared" si="19"/>
        <v>31</v>
      </c>
      <c r="F123" s="643">
        <f t="shared" si="25"/>
        <v>0</v>
      </c>
      <c r="G123" s="640">
        <f t="shared" si="20"/>
        <v>0</v>
      </c>
      <c r="H123" s="640">
        <f t="shared" si="21"/>
        <v>0</v>
      </c>
      <c r="I123" s="640">
        <f t="shared" si="16"/>
        <v>0</v>
      </c>
      <c r="J123" s="644">
        <f t="shared" si="22"/>
        <v>0</v>
      </c>
    </row>
    <row r="124" spans="1:10" s="66" customFormat="1" x14ac:dyDescent="0.25">
      <c r="A124" s="640" t="s">
        <v>353</v>
      </c>
      <c r="B124" s="646">
        <f t="shared" si="27"/>
        <v>0</v>
      </c>
      <c r="C124" s="645">
        <f t="shared" si="24"/>
        <v>3472</v>
      </c>
      <c r="D124" s="645">
        <f t="shared" si="26"/>
        <v>3503</v>
      </c>
      <c r="E124" s="642">
        <f t="shared" si="19"/>
        <v>30</v>
      </c>
      <c r="F124" s="643">
        <f t="shared" si="25"/>
        <v>0</v>
      </c>
      <c r="G124" s="640">
        <f t="shared" si="20"/>
        <v>0</v>
      </c>
      <c r="H124" s="640">
        <f t="shared" si="21"/>
        <v>0</v>
      </c>
      <c r="I124" s="640">
        <f t="shared" si="16"/>
        <v>0</v>
      </c>
      <c r="J124" s="644">
        <f t="shared" si="22"/>
        <v>0</v>
      </c>
    </row>
    <row r="125" spans="1:10" s="66" customFormat="1" x14ac:dyDescent="0.25">
      <c r="A125" s="640" t="s">
        <v>354</v>
      </c>
      <c r="B125" s="646">
        <f t="shared" si="27"/>
        <v>0</v>
      </c>
      <c r="C125" s="645">
        <f t="shared" si="24"/>
        <v>3503</v>
      </c>
      <c r="D125" s="645">
        <f t="shared" si="26"/>
        <v>3534</v>
      </c>
      <c r="E125" s="642">
        <f t="shared" si="19"/>
        <v>30</v>
      </c>
      <c r="F125" s="643">
        <f t="shared" si="25"/>
        <v>0</v>
      </c>
      <c r="G125" s="640">
        <f t="shared" si="20"/>
        <v>0</v>
      </c>
      <c r="H125" s="640">
        <f t="shared" si="21"/>
        <v>0</v>
      </c>
      <c r="I125" s="640">
        <f t="shared" si="16"/>
        <v>0</v>
      </c>
      <c r="J125" s="644">
        <f t="shared" si="22"/>
        <v>0</v>
      </c>
    </row>
    <row r="126" spans="1:10" s="66" customFormat="1" x14ac:dyDescent="0.25">
      <c r="A126" s="640" t="s">
        <v>355</v>
      </c>
      <c r="B126" s="646">
        <f t="shared" si="27"/>
        <v>0</v>
      </c>
      <c r="C126" s="645">
        <f t="shared" si="24"/>
        <v>3534</v>
      </c>
      <c r="D126" s="645">
        <f t="shared" si="26"/>
        <v>3565</v>
      </c>
      <c r="E126" s="642">
        <f t="shared" si="19"/>
        <v>31</v>
      </c>
      <c r="F126" s="643">
        <f t="shared" si="25"/>
        <v>0</v>
      </c>
      <c r="G126" s="640">
        <f t="shared" si="20"/>
        <v>0</v>
      </c>
      <c r="H126" s="640">
        <f t="shared" si="21"/>
        <v>0</v>
      </c>
      <c r="I126" s="640">
        <f t="shared" si="16"/>
        <v>0</v>
      </c>
      <c r="J126" s="644">
        <f t="shared" si="22"/>
        <v>0</v>
      </c>
    </row>
    <row r="127" spans="1:10" s="66" customFormat="1" x14ac:dyDescent="0.25">
      <c r="A127" s="640" t="s">
        <v>356</v>
      </c>
      <c r="B127" s="646">
        <f t="shared" si="27"/>
        <v>0</v>
      </c>
      <c r="C127" s="645">
        <f t="shared" si="24"/>
        <v>3565</v>
      </c>
      <c r="D127" s="645">
        <f t="shared" si="26"/>
        <v>3596</v>
      </c>
      <c r="E127" s="642">
        <f t="shared" si="19"/>
        <v>30</v>
      </c>
      <c r="F127" s="643">
        <f t="shared" si="25"/>
        <v>0</v>
      </c>
      <c r="G127" s="640">
        <f t="shared" si="20"/>
        <v>0</v>
      </c>
      <c r="H127" s="640">
        <f t="shared" si="21"/>
        <v>0</v>
      </c>
      <c r="I127" s="640">
        <f t="shared" si="16"/>
        <v>0</v>
      </c>
      <c r="J127" s="644">
        <f t="shared" si="22"/>
        <v>0</v>
      </c>
    </row>
    <row r="128" spans="1:10" s="66" customFormat="1" x14ac:dyDescent="0.25">
      <c r="A128" s="640" t="s">
        <v>357</v>
      </c>
      <c r="B128" s="646">
        <f t="shared" si="27"/>
        <v>0</v>
      </c>
      <c r="C128" s="645">
        <f t="shared" si="24"/>
        <v>3596</v>
      </c>
      <c r="D128" s="645">
        <f t="shared" si="26"/>
        <v>3627</v>
      </c>
      <c r="E128" s="642">
        <f t="shared" si="19"/>
        <v>31</v>
      </c>
      <c r="F128" s="643">
        <f t="shared" si="25"/>
        <v>0</v>
      </c>
      <c r="G128" s="640">
        <f t="shared" si="20"/>
        <v>0</v>
      </c>
      <c r="H128" s="640">
        <f t="shared" si="21"/>
        <v>0</v>
      </c>
      <c r="I128" s="640">
        <f t="shared" si="16"/>
        <v>0</v>
      </c>
      <c r="J128" s="644">
        <f t="shared" si="22"/>
        <v>0</v>
      </c>
    </row>
    <row r="129" spans="1:10" s="66" customFormat="1" x14ac:dyDescent="0.25">
      <c r="A129" s="640" t="s">
        <v>358</v>
      </c>
      <c r="B129" s="646">
        <f t="shared" si="27"/>
        <v>0</v>
      </c>
      <c r="C129" s="645">
        <f t="shared" si="24"/>
        <v>3627</v>
      </c>
      <c r="D129" s="645">
        <f t="shared" si="26"/>
        <v>3658</v>
      </c>
      <c r="E129" s="642">
        <f t="shared" si="19"/>
        <v>30</v>
      </c>
      <c r="F129" s="643">
        <f t="shared" si="25"/>
        <v>0</v>
      </c>
      <c r="G129" s="640">
        <f t="shared" si="20"/>
        <v>0</v>
      </c>
      <c r="H129" s="640">
        <f t="shared" si="21"/>
        <v>0</v>
      </c>
      <c r="I129" s="640">
        <f t="shared" si="16"/>
        <v>0</v>
      </c>
      <c r="J129" s="644">
        <f t="shared" si="22"/>
        <v>0</v>
      </c>
    </row>
    <row r="130" spans="1:10" s="66" customFormat="1" x14ac:dyDescent="0.25">
      <c r="A130" s="640" t="s">
        <v>359</v>
      </c>
      <c r="B130" s="646">
        <f t="shared" si="27"/>
        <v>0</v>
      </c>
      <c r="C130" s="645">
        <f>D129</f>
        <v>3658</v>
      </c>
      <c r="D130" s="645">
        <f t="shared" si="26"/>
        <v>3689</v>
      </c>
      <c r="E130" s="642">
        <f>DAYS360(C130,D130,TRUE)</f>
        <v>30</v>
      </c>
      <c r="F130" s="643">
        <f t="shared" si="25"/>
        <v>0</v>
      </c>
      <c r="G130" s="640">
        <f>F130+B130</f>
        <v>0</v>
      </c>
      <c r="H130" s="640">
        <f>$H$5/100/366*E130*G130</f>
        <v>0</v>
      </c>
      <c r="I130" s="640">
        <f t="shared" si="16"/>
        <v>0</v>
      </c>
      <c r="J130" s="644">
        <f>F130+H130+I130</f>
        <v>0</v>
      </c>
    </row>
    <row r="131" spans="1:10" s="66" customFormat="1" x14ac:dyDescent="0.25">
      <c r="A131" s="647"/>
      <c r="B131" s="648"/>
      <c r="C131" s="649"/>
      <c r="D131" s="649"/>
      <c r="E131" s="650"/>
      <c r="F131" s="651">
        <f>SUM(F11:F130)</f>
        <v>0</v>
      </c>
      <c r="G131" s="652"/>
      <c r="H131" s="653">
        <f>SUM(H11:H130)</f>
        <v>0</v>
      </c>
      <c r="I131" s="653">
        <f>SUM(I11:I130)</f>
        <v>0</v>
      </c>
      <c r="J131" s="644">
        <f>SUM(J11:J130)</f>
        <v>0</v>
      </c>
    </row>
    <row r="132" spans="1:10" s="66" customFormat="1" x14ac:dyDescent="0.25">
      <c r="A132" s="654"/>
      <c r="B132" s="654"/>
      <c r="C132" s="655"/>
      <c r="D132" s="655"/>
      <c r="E132" s="656"/>
      <c r="F132" s="656"/>
      <c r="G132" s="654"/>
      <c r="H132" s="654"/>
      <c r="I132" s="654"/>
      <c r="J132" s="657"/>
    </row>
    <row r="133" spans="1:10" s="66" customFormat="1" x14ac:dyDescent="0.25">
      <c r="A133" s="654"/>
      <c r="B133" s="654"/>
      <c r="C133" s="655"/>
      <c r="D133" s="655"/>
      <c r="E133" s="656"/>
      <c r="F133" s="656"/>
      <c r="G133" s="654"/>
      <c r="H133" s="654"/>
      <c r="I133" s="654"/>
      <c r="J133" s="657"/>
    </row>
    <row r="134" spans="1:10" s="66" customFormat="1" ht="10.5" x14ac:dyDescent="0.15">
      <c r="C134" s="67"/>
      <c r="D134" s="67"/>
      <c r="E134" s="68"/>
      <c r="F134" s="68"/>
      <c r="J134" s="69"/>
    </row>
    <row r="135" spans="1:10" s="66" customFormat="1" ht="10.5" x14ac:dyDescent="0.15">
      <c r="C135" s="67"/>
      <c r="D135" s="67"/>
      <c r="E135" s="68"/>
      <c r="F135" s="68"/>
      <c r="J135" s="69"/>
    </row>
    <row r="136" spans="1:10" s="66" customFormat="1" ht="10.5" x14ac:dyDescent="0.15">
      <c r="C136" s="67"/>
      <c r="D136" s="67"/>
      <c r="E136" s="68"/>
      <c r="F136" s="68"/>
      <c r="J136" s="69"/>
    </row>
    <row r="137" spans="1:10" s="66" customFormat="1" ht="10.5" x14ac:dyDescent="0.15">
      <c r="C137" s="67"/>
      <c r="D137" s="67"/>
      <c r="E137" s="68"/>
      <c r="F137" s="68"/>
      <c r="J137" s="69"/>
    </row>
    <row r="138" spans="1:10" s="66" customFormat="1" ht="10.5" x14ac:dyDescent="0.15">
      <c r="C138" s="67"/>
      <c r="D138" s="67"/>
      <c r="E138" s="68"/>
      <c r="F138" s="68"/>
      <c r="J138" s="69"/>
    </row>
    <row r="139" spans="1:10" s="66" customFormat="1" ht="10.5" x14ac:dyDescent="0.15">
      <c r="C139" s="67"/>
      <c r="D139" s="67"/>
      <c r="E139" s="68"/>
      <c r="F139" s="68"/>
      <c r="J139" s="69"/>
    </row>
    <row r="140" spans="1:10" s="66" customFormat="1" ht="10.5" x14ac:dyDescent="0.15">
      <c r="C140" s="67"/>
      <c r="D140" s="67"/>
      <c r="E140" s="68"/>
      <c r="F140" s="68"/>
      <c r="J140" s="69"/>
    </row>
    <row r="141" spans="1:10" s="66" customFormat="1" ht="10.5" x14ac:dyDescent="0.15">
      <c r="C141" s="67"/>
      <c r="D141" s="67"/>
      <c r="E141" s="68"/>
      <c r="F141" s="68"/>
      <c r="J141" s="69"/>
    </row>
    <row r="142" spans="1:10" s="66" customFormat="1" ht="10.5" x14ac:dyDescent="0.15">
      <c r="C142" s="67"/>
      <c r="D142" s="67"/>
      <c r="E142" s="68"/>
      <c r="F142" s="68"/>
      <c r="J142" s="69"/>
    </row>
    <row r="143" spans="1:10" s="66" customFormat="1" ht="10.5" x14ac:dyDescent="0.15">
      <c r="C143" s="67"/>
      <c r="D143" s="67"/>
      <c r="E143" s="68"/>
      <c r="F143" s="68"/>
      <c r="J143" s="69"/>
    </row>
    <row r="144" spans="1:10" s="66" customFormat="1" ht="10.5" x14ac:dyDescent="0.15">
      <c r="C144" s="67"/>
      <c r="D144" s="67"/>
      <c r="E144" s="68"/>
      <c r="F144" s="68"/>
      <c r="J144" s="69"/>
    </row>
    <row r="145" spans="3:10" s="66" customFormat="1" ht="10.5" x14ac:dyDescent="0.15">
      <c r="C145" s="67"/>
      <c r="D145" s="67"/>
      <c r="E145" s="68"/>
      <c r="F145" s="68"/>
      <c r="J145" s="69"/>
    </row>
    <row r="146" spans="3:10" s="66" customFormat="1" ht="10.5" x14ac:dyDescent="0.15">
      <c r="C146" s="67"/>
      <c r="D146" s="67"/>
      <c r="E146" s="68"/>
      <c r="F146" s="68"/>
      <c r="J146" s="69"/>
    </row>
    <row r="147" spans="3:10" s="66" customFormat="1" ht="10.5" x14ac:dyDescent="0.15">
      <c r="C147" s="67"/>
      <c r="D147" s="67"/>
      <c r="E147" s="68"/>
      <c r="F147" s="68"/>
      <c r="J147" s="69"/>
    </row>
    <row r="148" spans="3:10" s="66" customFormat="1" ht="10.5" x14ac:dyDescent="0.15">
      <c r="C148" s="67"/>
      <c r="D148" s="67"/>
      <c r="E148" s="68"/>
      <c r="F148" s="68"/>
      <c r="J148" s="69"/>
    </row>
    <row r="149" spans="3:10" s="66" customFormat="1" ht="10.5" x14ac:dyDescent="0.15">
      <c r="C149" s="67"/>
      <c r="D149" s="67"/>
      <c r="E149" s="68"/>
      <c r="F149" s="68"/>
      <c r="J149" s="69"/>
    </row>
    <row r="150" spans="3:10" s="66" customFormat="1" ht="10.5" x14ac:dyDescent="0.15">
      <c r="C150" s="67"/>
      <c r="D150" s="67"/>
      <c r="E150" s="68"/>
      <c r="F150" s="68"/>
      <c r="J150" s="69"/>
    </row>
    <row r="151" spans="3:10" s="66" customFormat="1" ht="10.5" x14ac:dyDescent="0.15">
      <c r="C151" s="67"/>
      <c r="D151" s="67"/>
      <c r="E151" s="68"/>
      <c r="F151" s="68"/>
      <c r="J151" s="69"/>
    </row>
    <row r="152" spans="3:10" s="66" customFormat="1" ht="10.5" x14ac:dyDescent="0.15">
      <c r="C152" s="67"/>
      <c r="D152" s="67"/>
      <c r="E152" s="68"/>
      <c r="F152" s="68"/>
      <c r="J152" s="69"/>
    </row>
    <row r="153" spans="3:10" s="66" customFormat="1" ht="10.5" x14ac:dyDescent="0.15">
      <c r="C153" s="67"/>
      <c r="D153" s="67"/>
      <c r="E153" s="68"/>
      <c r="F153" s="68"/>
      <c r="J153" s="69"/>
    </row>
    <row r="154" spans="3:10" s="66" customFormat="1" ht="10.5" x14ac:dyDescent="0.15">
      <c r="C154" s="67"/>
      <c r="D154" s="67"/>
      <c r="E154" s="68"/>
      <c r="F154" s="68"/>
      <c r="J154" s="69"/>
    </row>
    <row r="155" spans="3:10" s="66" customFormat="1" ht="10.5" x14ac:dyDescent="0.15">
      <c r="C155" s="67"/>
      <c r="D155" s="67"/>
      <c r="E155" s="68"/>
      <c r="F155" s="68"/>
      <c r="J155" s="69"/>
    </row>
    <row r="156" spans="3:10" s="66" customFormat="1" ht="10.5" x14ac:dyDescent="0.15">
      <c r="C156" s="67"/>
      <c r="D156" s="67"/>
      <c r="E156" s="68"/>
      <c r="F156" s="68"/>
      <c r="J156" s="69"/>
    </row>
    <row r="157" spans="3:10" s="66" customFormat="1" ht="10.5" x14ac:dyDescent="0.15">
      <c r="C157" s="67"/>
      <c r="D157" s="67"/>
      <c r="E157" s="68"/>
      <c r="F157" s="68"/>
      <c r="J157" s="69"/>
    </row>
    <row r="158" spans="3:10" s="66" customFormat="1" ht="10.5" x14ac:dyDescent="0.15">
      <c r="C158" s="67"/>
      <c r="D158" s="67"/>
      <c r="E158" s="68"/>
      <c r="F158" s="68"/>
      <c r="J158" s="69"/>
    </row>
    <row r="159" spans="3:10" s="66" customFormat="1" ht="10.5" x14ac:dyDescent="0.15">
      <c r="C159" s="67"/>
      <c r="D159" s="67"/>
      <c r="E159" s="68"/>
      <c r="F159" s="68"/>
      <c r="J159" s="69"/>
    </row>
    <row r="160" spans="3:10" s="66" customFormat="1" ht="10.5" x14ac:dyDescent="0.15">
      <c r="C160" s="67"/>
      <c r="D160" s="67"/>
      <c r="E160" s="68"/>
      <c r="F160" s="68"/>
      <c r="J160" s="69"/>
    </row>
    <row r="161" spans="3:10" s="66" customFormat="1" ht="10.5" x14ac:dyDescent="0.15">
      <c r="C161" s="67"/>
      <c r="D161" s="67"/>
      <c r="E161" s="68"/>
      <c r="F161" s="68"/>
      <c r="J161" s="69"/>
    </row>
    <row r="162" spans="3:10" s="66" customFormat="1" ht="10.5" x14ac:dyDescent="0.15">
      <c r="C162" s="67"/>
      <c r="D162" s="67"/>
      <c r="E162" s="68"/>
      <c r="F162" s="68"/>
      <c r="J162" s="69"/>
    </row>
    <row r="163" spans="3:10" s="66" customFormat="1" ht="10.5" x14ac:dyDescent="0.15">
      <c r="C163" s="67"/>
      <c r="D163" s="67"/>
      <c r="E163" s="68"/>
      <c r="F163" s="68"/>
      <c r="J163" s="69"/>
    </row>
    <row r="164" spans="3:10" s="66" customFormat="1" ht="10.5" x14ac:dyDescent="0.15">
      <c r="C164" s="67"/>
      <c r="D164" s="67"/>
      <c r="E164" s="68"/>
      <c r="F164" s="68"/>
      <c r="J164" s="69"/>
    </row>
    <row r="165" spans="3:10" s="66" customFormat="1" ht="10.5" x14ac:dyDescent="0.15">
      <c r="C165" s="67"/>
      <c r="D165" s="67"/>
      <c r="E165" s="68"/>
      <c r="F165" s="68"/>
      <c r="J165" s="69"/>
    </row>
    <row r="166" spans="3:10" s="66" customFormat="1" ht="10.5" x14ac:dyDescent="0.15">
      <c r="C166" s="67"/>
      <c r="D166" s="67"/>
      <c r="E166" s="68"/>
      <c r="F166" s="68"/>
      <c r="J166" s="69"/>
    </row>
    <row r="167" spans="3:10" s="66" customFormat="1" ht="10.5" x14ac:dyDescent="0.15">
      <c r="C167" s="67"/>
      <c r="D167" s="67"/>
      <c r="E167" s="68"/>
      <c r="F167" s="68"/>
      <c r="J167" s="69"/>
    </row>
    <row r="168" spans="3:10" s="66" customFormat="1" ht="10.5" x14ac:dyDescent="0.15">
      <c r="C168" s="67"/>
      <c r="D168" s="67"/>
      <c r="E168" s="68"/>
      <c r="F168" s="68"/>
      <c r="J168" s="69"/>
    </row>
    <row r="169" spans="3:10" s="66" customFormat="1" ht="10.5" x14ac:dyDescent="0.15">
      <c r="C169" s="67"/>
      <c r="D169" s="67"/>
      <c r="E169" s="68"/>
      <c r="F169" s="68"/>
      <c r="J169" s="69"/>
    </row>
    <row r="170" spans="3:10" s="66" customFormat="1" ht="10.5" x14ac:dyDescent="0.15">
      <c r="C170" s="67"/>
      <c r="D170" s="67"/>
      <c r="E170" s="68"/>
      <c r="F170" s="68"/>
      <c r="J170" s="69"/>
    </row>
    <row r="171" spans="3:10" s="66" customFormat="1" ht="10.5" x14ac:dyDescent="0.15">
      <c r="C171" s="67"/>
      <c r="D171" s="67"/>
      <c r="E171" s="68"/>
      <c r="F171" s="68"/>
      <c r="J171" s="69"/>
    </row>
    <row r="172" spans="3:10" s="66" customFormat="1" ht="10.5" x14ac:dyDescent="0.15">
      <c r="C172" s="67"/>
      <c r="D172" s="67"/>
      <c r="E172" s="68"/>
      <c r="F172" s="68"/>
      <c r="J172" s="69"/>
    </row>
    <row r="173" spans="3:10" s="66" customFormat="1" ht="10.5" x14ac:dyDescent="0.15">
      <c r="C173" s="67"/>
      <c r="D173" s="67"/>
      <c r="E173" s="68"/>
      <c r="F173" s="68"/>
      <c r="J173" s="69"/>
    </row>
    <row r="174" spans="3:10" s="66" customFormat="1" ht="10.5" x14ac:dyDescent="0.15">
      <c r="C174" s="67"/>
      <c r="D174" s="67"/>
      <c r="E174" s="68"/>
      <c r="F174" s="68"/>
      <c r="J174" s="69"/>
    </row>
    <row r="175" spans="3:10" s="66" customFormat="1" ht="10.5" x14ac:dyDescent="0.15">
      <c r="C175" s="67"/>
      <c r="D175" s="67"/>
      <c r="E175" s="68"/>
      <c r="F175" s="68"/>
      <c r="J175" s="69"/>
    </row>
    <row r="176" spans="3:10" s="66" customFormat="1" ht="10.5" x14ac:dyDescent="0.15">
      <c r="C176" s="67"/>
      <c r="D176" s="67"/>
      <c r="E176" s="68"/>
      <c r="F176" s="68"/>
      <c r="J176" s="69"/>
    </row>
    <row r="177" spans="3:10" s="66" customFormat="1" ht="10.5" x14ac:dyDescent="0.15">
      <c r="C177" s="67"/>
      <c r="D177" s="67"/>
      <c r="E177" s="68"/>
      <c r="F177" s="68"/>
      <c r="J177" s="69"/>
    </row>
    <row r="178" spans="3:10" s="66" customFormat="1" ht="10.5" x14ac:dyDescent="0.15">
      <c r="C178" s="67"/>
      <c r="D178" s="67"/>
      <c r="E178" s="68"/>
      <c r="F178" s="68"/>
      <c r="J178" s="69"/>
    </row>
    <row r="179" spans="3:10" s="66" customFormat="1" ht="10.5" x14ac:dyDescent="0.15">
      <c r="C179" s="67"/>
      <c r="D179" s="67"/>
      <c r="E179" s="68"/>
      <c r="F179" s="68"/>
      <c r="J179" s="69"/>
    </row>
    <row r="180" spans="3:10" s="66" customFormat="1" ht="10.5" x14ac:dyDescent="0.15">
      <c r="C180" s="67"/>
      <c r="D180" s="67"/>
      <c r="E180" s="68"/>
      <c r="F180" s="68"/>
      <c r="J180" s="69"/>
    </row>
    <row r="181" spans="3:10" s="66" customFormat="1" ht="10.5" x14ac:dyDescent="0.15">
      <c r="C181" s="67"/>
      <c r="D181" s="67"/>
      <c r="E181" s="68"/>
      <c r="F181" s="68"/>
      <c r="J181" s="69"/>
    </row>
    <row r="182" spans="3:10" s="66" customFormat="1" ht="10.5" x14ac:dyDescent="0.15">
      <c r="C182" s="67"/>
      <c r="D182" s="67"/>
      <c r="E182" s="68"/>
      <c r="F182" s="68"/>
      <c r="J182" s="69"/>
    </row>
    <row r="183" spans="3:10" s="66" customFormat="1" ht="10.5" x14ac:dyDescent="0.15">
      <c r="C183" s="67"/>
      <c r="D183" s="67"/>
      <c r="E183" s="68"/>
      <c r="F183" s="68"/>
      <c r="J183" s="69"/>
    </row>
    <row r="184" spans="3:10" s="66" customFormat="1" ht="10.5" x14ac:dyDescent="0.15">
      <c r="C184" s="67"/>
      <c r="D184" s="67"/>
      <c r="E184" s="68"/>
      <c r="F184" s="68"/>
      <c r="J184" s="69"/>
    </row>
  </sheetData>
  <mergeCells count="1">
    <mergeCell ref="A1:I1"/>
  </mergeCells>
  <phoneticPr fontId="0" type="noConversion"/>
  <hyperlinks>
    <hyperlink ref="J1" location="'Financial Plan'!A1" display="Back" xr:uid="{00000000-0004-0000-0D00-000000000000}"/>
  </hyperlinks>
  <pageMargins left="0.78740157480314965" right="0.59055118110236227" top="0.78740157480314965" bottom="0.78740157480314965" header="0" footer="0"/>
  <pageSetup paperSize="9" scale="75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84"/>
  <sheetViews>
    <sheetView showGridLines="0" zoomScaleNormal="100" workbookViewId="0">
      <selection activeCell="O152" sqref="O152"/>
    </sheetView>
  </sheetViews>
  <sheetFormatPr defaultRowHeight="12.75" x14ac:dyDescent="0.2"/>
  <cols>
    <col min="1" max="1" width="3.28515625" style="70" bestFit="1" customWidth="1"/>
    <col min="2" max="2" width="12.42578125" style="66" customWidth="1"/>
    <col min="3" max="4" width="9.7109375" style="71" customWidth="1"/>
    <col min="5" max="5" width="14" style="72" customWidth="1"/>
    <col min="6" max="6" width="11.7109375" style="72" customWidth="1"/>
    <col min="7" max="7" width="13.42578125" style="64" customWidth="1"/>
    <col min="8" max="9" width="11.7109375" style="64" customWidth="1"/>
    <col min="10" max="10" width="12.5703125" style="69" customWidth="1"/>
    <col min="11" max="16384" width="9.140625" style="64"/>
  </cols>
  <sheetData>
    <row r="1" spans="1:10" s="63" customFormat="1" ht="18.75" x14ac:dyDescent="0.2">
      <c r="A1" s="604" t="s">
        <v>266</v>
      </c>
      <c r="B1" s="605"/>
      <c r="C1" s="605"/>
      <c r="D1" s="605"/>
      <c r="E1" s="605"/>
      <c r="F1" s="605"/>
      <c r="G1" s="605"/>
      <c r="H1" s="605"/>
      <c r="I1" s="605"/>
      <c r="J1" s="606" t="s">
        <v>51</v>
      </c>
    </row>
    <row r="2" spans="1:10" ht="14.25" x14ac:dyDescent="0.2">
      <c r="A2" s="607" t="s">
        <v>361</v>
      </c>
      <c r="B2" s="608"/>
      <c r="C2" s="609"/>
      <c r="D2" s="609"/>
      <c r="E2" s="610"/>
      <c r="F2" s="610"/>
      <c r="G2" s="610"/>
      <c r="H2" s="610"/>
      <c r="I2" s="610"/>
      <c r="J2" s="611"/>
    </row>
    <row r="3" spans="1:10" s="65" customFormat="1" ht="14.25" x14ac:dyDescent="0.25">
      <c r="A3" s="612"/>
      <c r="B3" s="613"/>
      <c r="C3" s="614"/>
      <c r="D3" s="614"/>
      <c r="E3" s="615"/>
      <c r="F3" s="615"/>
      <c r="G3" s="616"/>
      <c r="H3" s="616"/>
      <c r="I3" s="616"/>
      <c r="J3" s="617"/>
    </row>
    <row r="4" spans="1:10" s="65" customFormat="1" ht="14.25" x14ac:dyDescent="0.25">
      <c r="A4" s="618"/>
      <c r="B4" s="619" t="s">
        <v>186</v>
      </c>
      <c r="C4" s="620"/>
      <c r="D4" s="620"/>
      <c r="E4" s="621"/>
      <c r="F4" s="622"/>
      <c r="G4" s="619" t="s">
        <v>187</v>
      </c>
      <c r="H4" s="621"/>
      <c r="I4" s="623" t="s">
        <v>188</v>
      </c>
      <c r="J4" s="624"/>
    </row>
    <row r="5" spans="1:10" s="65" customFormat="1" ht="14.25" x14ac:dyDescent="0.25">
      <c r="A5" s="618"/>
      <c r="B5" s="619" t="s">
        <v>268</v>
      </c>
      <c r="C5" s="620"/>
      <c r="D5" s="620"/>
      <c r="E5" s="625"/>
      <c r="F5" s="622"/>
      <c r="G5" s="619" t="s">
        <v>189</v>
      </c>
      <c r="H5" s="621"/>
      <c r="I5" s="623" t="s">
        <v>190</v>
      </c>
      <c r="J5" s="624"/>
    </row>
    <row r="6" spans="1:10" s="65" customFormat="1" ht="14.25" x14ac:dyDescent="0.25">
      <c r="A6" s="618"/>
      <c r="B6" s="619" t="s">
        <v>191</v>
      </c>
      <c r="C6" s="620"/>
      <c r="D6" s="620"/>
      <c r="E6" s="626" t="s">
        <v>262</v>
      </c>
      <c r="F6" s="622"/>
      <c r="G6" s="623"/>
      <c r="H6" s="623"/>
      <c r="I6" s="623"/>
      <c r="J6" s="624"/>
    </row>
    <row r="7" spans="1:10" s="65" customFormat="1" ht="14.25" x14ac:dyDescent="0.25">
      <c r="A7" s="618"/>
      <c r="B7" s="619" t="s">
        <v>193</v>
      </c>
      <c r="C7" s="620"/>
      <c r="D7" s="620"/>
      <c r="E7" s="627"/>
      <c r="F7" s="622" t="s">
        <v>363</v>
      </c>
      <c r="G7" s="623"/>
      <c r="H7" s="623"/>
      <c r="I7" s="623"/>
      <c r="J7" s="624"/>
    </row>
    <row r="8" spans="1:10" s="65" customFormat="1" ht="14.25" x14ac:dyDescent="0.25">
      <c r="A8" s="618"/>
      <c r="B8" s="619" t="s">
        <v>194</v>
      </c>
      <c r="C8" s="620"/>
      <c r="D8" s="620"/>
      <c r="E8" s="627"/>
      <c r="F8" s="622" t="s">
        <v>363</v>
      </c>
      <c r="G8" s="623"/>
      <c r="H8" s="623"/>
      <c r="I8" s="623"/>
      <c r="J8" s="624"/>
    </row>
    <row r="9" spans="1:10" s="65" customFormat="1" ht="14.25" x14ac:dyDescent="0.25">
      <c r="A9" s="628"/>
      <c r="B9" s="629"/>
      <c r="C9" s="630"/>
      <c r="D9" s="631"/>
      <c r="E9" s="632"/>
      <c r="F9" s="632"/>
      <c r="G9" s="633"/>
      <c r="H9" s="633"/>
      <c r="I9" s="633"/>
      <c r="J9" s="634"/>
    </row>
    <row r="10" spans="1:10" ht="38.25" x14ac:dyDescent="0.2">
      <c r="A10" s="635"/>
      <c r="B10" s="636" t="s">
        <v>195</v>
      </c>
      <c r="C10" s="637" t="s">
        <v>196</v>
      </c>
      <c r="D10" s="637" t="s">
        <v>197</v>
      </c>
      <c r="E10" s="638" t="s">
        <v>198</v>
      </c>
      <c r="F10" s="638" t="s">
        <v>199</v>
      </c>
      <c r="G10" s="638" t="s">
        <v>200</v>
      </c>
      <c r="H10" s="638" t="s">
        <v>201</v>
      </c>
      <c r="I10" s="638" t="s">
        <v>263</v>
      </c>
      <c r="J10" s="639" t="s">
        <v>265</v>
      </c>
    </row>
    <row r="11" spans="1:10" s="66" customFormat="1" x14ac:dyDescent="0.25">
      <c r="A11" s="640" t="s">
        <v>202</v>
      </c>
      <c r="B11" s="640">
        <f>E4</f>
        <v>0</v>
      </c>
      <c r="C11" s="641">
        <f>E7</f>
        <v>0</v>
      </c>
      <c r="D11" s="641">
        <f>E8</f>
        <v>0</v>
      </c>
      <c r="E11" s="642">
        <f t="shared" ref="E11:E70" si="0">DAYS360(C11,D11,TRUE)</f>
        <v>0</v>
      </c>
      <c r="F11" s="643">
        <f>$E$4*$H$4/100</f>
        <v>0</v>
      </c>
      <c r="G11" s="640">
        <f t="shared" ref="G11:G42" si="1">F11+B11</f>
        <v>0</v>
      </c>
      <c r="H11" s="640">
        <f t="shared" ref="H11:H42" si="2">$H$5/100/366*E11*G11</f>
        <v>0</v>
      </c>
      <c r="I11" s="640"/>
      <c r="J11" s="644">
        <f t="shared" ref="J11:J42" si="3">F11+H11+I11</f>
        <v>0</v>
      </c>
    </row>
    <row r="12" spans="1:10" s="66" customFormat="1" x14ac:dyDescent="0.25">
      <c r="A12" s="640" t="s">
        <v>203</v>
      </c>
      <c r="B12" s="640">
        <f>IF((B11-I11)&lt;0,0,(B11-I11))</f>
        <v>0</v>
      </c>
      <c r="C12" s="645">
        <f>D11</f>
        <v>0</v>
      </c>
      <c r="D12" s="645">
        <f t="shared" ref="D12:D75" si="4">C12+31</f>
        <v>31</v>
      </c>
      <c r="E12" s="642">
        <f t="shared" si="0"/>
        <v>30</v>
      </c>
      <c r="F12" s="643">
        <f>$E$4*$H$4/100</f>
        <v>0</v>
      </c>
      <c r="G12" s="640">
        <f t="shared" si="1"/>
        <v>0</v>
      </c>
      <c r="H12" s="640">
        <f t="shared" si="2"/>
        <v>0</v>
      </c>
      <c r="I12" s="640"/>
      <c r="J12" s="644">
        <f t="shared" si="3"/>
        <v>0</v>
      </c>
    </row>
    <row r="13" spans="1:10" s="66" customFormat="1" x14ac:dyDescent="0.25">
      <c r="A13" s="640" t="s">
        <v>204</v>
      </c>
      <c r="B13" s="640">
        <f>IF((B12-I12)&lt;0,0,(B12-I12))</f>
        <v>0</v>
      </c>
      <c r="C13" s="645">
        <f t="shared" ref="C13:C43" si="5">D12</f>
        <v>31</v>
      </c>
      <c r="D13" s="645">
        <f t="shared" si="4"/>
        <v>62</v>
      </c>
      <c r="E13" s="642">
        <f t="shared" si="0"/>
        <v>32</v>
      </c>
      <c r="F13" s="643">
        <f>$E$4*$H$4/100</f>
        <v>0</v>
      </c>
      <c r="G13" s="640">
        <f t="shared" si="1"/>
        <v>0</v>
      </c>
      <c r="H13" s="640">
        <f t="shared" si="2"/>
        <v>0</v>
      </c>
      <c r="I13" s="640">
        <f>IF(B13=0,0,($E$4/$E$5))</f>
        <v>0</v>
      </c>
      <c r="J13" s="644">
        <f t="shared" si="3"/>
        <v>0</v>
      </c>
    </row>
    <row r="14" spans="1:10" s="66" customFormat="1" x14ac:dyDescent="0.25">
      <c r="A14" s="640" t="s">
        <v>205</v>
      </c>
      <c r="B14" s="640">
        <f>B13-I13</f>
        <v>0</v>
      </c>
      <c r="C14" s="645">
        <f t="shared" si="5"/>
        <v>62</v>
      </c>
      <c r="D14" s="645">
        <f t="shared" si="4"/>
        <v>93</v>
      </c>
      <c r="E14" s="642">
        <f t="shared" si="0"/>
        <v>30</v>
      </c>
      <c r="F14" s="643">
        <f>IF(B14=0,0,($F$13-($F$11/$E$5)))</f>
        <v>0</v>
      </c>
      <c r="G14" s="640">
        <f t="shared" si="1"/>
        <v>0</v>
      </c>
      <c r="H14" s="640">
        <f t="shared" si="2"/>
        <v>0</v>
      </c>
      <c r="I14" s="640"/>
      <c r="J14" s="644">
        <f t="shared" si="3"/>
        <v>0</v>
      </c>
    </row>
    <row r="15" spans="1:10" s="66" customFormat="1" x14ac:dyDescent="0.25">
      <c r="A15" s="640" t="s">
        <v>206</v>
      </c>
      <c r="B15" s="640">
        <f t="shared" ref="B15:B73" si="6">IF((B14-I14)&lt;0,0,(B14-I14))</f>
        <v>0</v>
      </c>
      <c r="C15" s="645">
        <f t="shared" si="5"/>
        <v>93</v>
      </c>
      <c r="D15" s="645">
        <f t="shared" si="4"/>
        <v>124</v>
      </c>
      <c r="E15" s="642">
        <f t="shared" si="0"/>
        <v>31</v>
      </c>
      <c r="F15" s="643">
        <f>IF(B15=0,0,($F$13-($F$11/$E$5)))</f>
        <v>0</v>
      </c>
      <c r="G15" s="640">
        <f t="shared" si="1"/>
        <v>0</v>
      </c>
      <c r="H15" s="640">
        <f t="shared" si="2"/>
        <v>0</v>
      </c>
      <c r="I15" s="640"/>
      <c r="J15" s="644">
        <f t="shared" si="3"/>
        <v>0</v>
      </c>
    </row>
    <row r="16" spans="1:10" s="66" customFormat="1" x14ac:dyDescent="0.25">
      <c r="A16" s="640" t="s">
        <v>207</v>
      </c>
      <c r="B16" s="640">
        <f t="shared" si="6"/>
        <v>0</v>
      </c>
      <c r="C16" s="645">
        <f t="shared" si="5"/>
        <v>124</v>
      </c>
      <c r="D16" s="645">
        <f t="shared" si="4"/>
        <v>155</v>
      </c>
      <c r="E16" s="642">
        <f t="shared" si="0"/>
        <v>30</v>
      </c>
      <c r="F16" s="643">
        <f>IF(B16=0,0,($F$13-($F$11/$E$5)))</f>
        <v>0</v>
      </c>
      <c r="G16" s="640">
        <f t="shared" si="1"/>
        <v>0</v>
      </c>
      <c r="H16" s="640">
        <f t="shared" si="2"/>
        <v>0</v>
      </c>
      <c r="I16" s="640">
        <f>IF(B16=0,0,($E$4/$E$5))</f>
        <v>0</v>
      </c>
      <c r="J16" s="644">
        <f t="shared" si="3"/>
        <v>0</v>
      </c>
    </row>
    <row r="17" spans="1:10" s="66" customFormat="1" x14ac:dyDescent="0.25">
      <c r="A17" s="640" t="s">
        <v>208</v>
      </c>
      <c r="B17" s="640">
        <f t="shared" si="6"/>
        <v>0</v>
      </c>
      <c r="C17" s="645">
        <f t="shared" si="5"/>
        <v>155</v>
      </c>
      <c r="D17" s="645">
        <f t="shared" si="4"/>
        <v>186</v>
      </c>
      <c r="E17" s="642">
        <f t="shared" si="0"/>
        <v>31</v>
      </c>
      <c r="F17" s="643">
        <f>IF(B17=0,0,($F$16-($F$11/$E$5)))</f>
        <v>0</v>
      </c>
      <c r="G17" s="640">
        <f t="shared" si="1"/>
        <v>0</v>
      </c>
      <c r="H17" s="640">
        <f t="shared" si="2"/>
        <v>0</v>
      </c>
      <c r="I17" s="640"/>
      <c r="J17" s="644">
        <f t="shared" si="3"/>
        <v>0</v>
      </c>
    </row>
    <row r="18" spans="1:10" s="66" customFormat="1" x14ac:dyDescent="0.25">
      <c r="A18" s="640" t="s">
        <v>209</v>
      </c>
      <c r="B18" s="640">
        <f t="shared" si="6"/>
        <v>0</v>
      </c>
      <c r="C18" s="645">
        <f t="shared" si="5"/>
        <v>186</v>
      </c>
      <c r="D18" s="645">
        <f t="shared" si="4"/>
        <v>217</v>
      </c>
      <c r="E18" s="642">
        <f t="shared" si="0"/>
        <v>30</v>
      </c>
      <c r="F18" s="643">
        <f>IF(B18=0,0,($F$16-($F$11/$E$5)))</f>
        <v>0</v>
      </c>
      <c r="G18" s="640">
        <f t="shared" si="1"/>
        <v>0</v>
      </c>
      <c r="H18" s="640">
        <f t="shared" si="2"/>
        <v>0</v>
      </c>
      <c r="I18" s="640"/>
      <c r="J18" s="644">
        <f t="shared" si="3"/>
        <v>0</v>
      </c>
    </row>
    <row r="19" spans="1:10" s="66" customFormat="1" x14ac:dyDescent="0.25">
      <c r="A19" s="640" t="s">
        <v>210</v>
      </c>
      <c r="B19" s="640">
        <f t="shared" si="6"/>
        <v>0</v>
      </c>
      <c r="C19" s="645">
        <f t="shared" si="5"/>
        <v>217</v>
      </c>
      <c r="D19" s="645">
        <f t="shared" si="4"/>
        <v>248</v>
      </c>
      <c r="E19" s="642">
        <f t="shared" si="0"/>
        <v>30</v>
      </c>
      <c r="F19" s="643">
        <f>IF(B19=0,0,($F$16-($F$11/$E$5)))</f>
        <v>0</v>
      </c>
      <c r="G19" s="640">
        <f t="shared" si="1"/>
        <v>0</v>
      </c>
      <c r="H19" s="640">
        <f t="shared" si="2"/>
        <v>0</v>
      </c>
      <c r="I19" s="640">
        <f>IF(B19=0,0,($E$4/$E$5))</f>
        <v>0</v>
      </c>
      <c r="J19" s="644">
        <f t="shared" si="3"/>
        <v>0</v>
      </c>
    </row>
    <row r="20" spans="1:10" s="66" customFormat="1" x14ac:dyDescent="0.25">
      <c r="A20" s="640" t="s">
        <v>211</v>
      </c>
      <c r="B20" s="640">
        <f t="shared" si="6"/>
        <v>0</v>
      </c>
      <c r="C20" s="645">
        <f t="shared" si="5"/>
        <v>248</v>
      </c>
      <c r="D20" s="645">
        <f t="shared" si="4"/>
        <v>279</v>
      </c>
      <c r="E20" s="642">
        <f t="shared" si="0"/>
        <v>31</v>
      </c>
      <c r="F20" s="643">
        <f>IF(B20=0,0,($F$19-($F$11/$E$5)))</f>
        <v>0</v>
      </c>
      <c r="G20" s="640">
        <f t="shared" si="1"/>
        <v>0</v>
      </c>
      <c r="H20" s="640">
        <f t="shared" si="2"/>
        <v>0</v>
      </c>
      <c r="I20" s="640"/>
      <c r="J20" s="644">
        <f t="shared" si="3"/>
        <v>0</v>
      </c>
    </row>
    <row r="21" spans="1:10" s="66" customFormat="1" x14ac:dyDescent="0.25">
      <c r="A21" s="640" t="s">
        <v>212</v>
      </c>
      <c r="B21" s="640">
        <f t="shared" si="6"/>
        <v>0</v>
      </c>
      <c r="C21" s="645">
        <f t="shared" si="5"/>
        <v>279</v>
      </c>
      <c r="D21" s="645">
        <f t="shared" si="4"/>
        <v>310</v>
      </c>
      <c r="E21" s="642">
        <f t="shared" si="0"/>
        <v>30</v>
      </c>
      <c r="F21" s="643">
        <f>IF(B21=0,0,($F$19-($F$11/$E$5)))</f>
        <v>0</v>
      </c>
      <c r="G21" s="640">
        <f t="shared" si="1"/>
        <v>0</v>
      </c>
      <c r="H21" s="640">
        <f t="shared" si="2"/>
        <v>0</v>
      </c>
      <c r="I21" s="640"/>
      <c r="J21" s="644">
        <f t="shared" si="3"/>
        <v>0</v>
      </c>
    </row>
    <row r="22" spans="1:10" s="66" customFormat="1" x14ac:dyDescent="0.25">
      <c r="A22" s="640" t="s">
        <v>213</v>
      </c>
      <c r="B22" s="640">
        <f t="shared" si="6"/>
        <v>0</v>
      </c>
      <c r="C22" s="645">
        <f t="shared" si="5"/>
        <v>310</v>
      </c>
      <c r="D22" s="645">
        <f t="shared" si="4"/>
        <v>341</v>
      </c>
      <c r="E22" s="642">
        <f t="shared" si="0"/>
        <v>31</v>
      </c>
      <c r="F22" s="643">
        <f>IF(B22=0,0,($F$19-($F$11/$E$5)))</f>
        <v>0</v>
      </c>
      <c r="G22" s="640">
        <f t="shared" si="1"/>
        <v>0</v>
      </c>
      <c r="H22" s="640">
        <f t="shared" si="2"/>
        <v>0</v>
      </c>
      <c r="I22" s="640">
        <f>IF(B22=0,0,($E$4/$E$5))</f>
        <v>0</v>
      </c>
      <c r="J22" s="644">
        <f t="shared" si="3"/>
        <v>0</v>
      </c>
    </row>
    <row r="23" spans="1:10" s="66" customFormat="1" x14ac:dyDescent="0.25">
      <c r="A23" s="640" t="s">
        <v>214</v>
      </c>
      <c r="B23" s="640">
        <f t="shared" si="6"/>
        <v>0</v>
      </c>
      <c r="C23" s="645">
        <f t="shared" si="5"/>
        <v>341</v>
      </c>
      <c r="D23" s="645">
        <f t="shared" si="4"/>
        <v>372</v>
      </c>
      <c r="E23" s="642">
        <f t="shared" si="0"/>
        <v>30</v>
      </c>
      <c r="F23" s="643">
        <f>IF(B23=0,0,($F$22-($F$11/$E$5)))</f>
        <v>0</v>
      </c>
      <c r="G23" s="640">
        <f t="shared" si="1"/>
        <v>0</v>
      </c>
      <c r="H23" s="640">
        <f t="shared" si="2"/>
        <v>0</v>
      </c>
      <c r="I23" s="640"/>
      <c r="J23" s="644">
        <f t="shared" si="3"/>
        <v>0</v>
      </c>
    </row>
    <row r="24" spans="1:10" s="66" customFormat="1" x14ac:dyDescent="0.25">
      <c r="A24" s="640" t="s">
        <v>215</v>
      </c>
      <c r="B24" s="640">
        <f t="shared" si="6"/>
        <v>0</v>
      </c>
      <c r="C24" s="645">
        <f t="shared" si="5"/>
        <v>372</v>
      </c>
      <c r="D24" s="645">
        <f t="shared" si="4"/>
        <v>403</v>
      </c>
      <c r="E24" s="642">
        <f t="shared" si="0"/>
        <v>30</v>
      </c>
      <c r="F24" s="643">
        <f>IF(B24=0,0,($F$22-($F$11/$E$5)))</f>
        <v>0</v>
      </c>
      <c r="G24" s="640">
        <f t="shared" si="1"/>
        <v>0</v>
      </c>
      <c r="H24" s="640">
        <f t="shared" si="2"/>
        <v>0</v>
      </c>
      <c r="I24" s="640"/>
      <c r="J24" s="644">
        <f t="shared" si="3"/>
        <v>0</v>
      </c>
    </row>
    <row r="25" spans="1:10" s="66" customFormat="1" x14ac:dyDescent="0.25">
      <c r="A25" s="640" t="s">
        <v>216</v>
      </c>
      <c r="B25" s="640">
        <f t="shared" si="6"/>
        <v>0</v>
      </c>
      <c r="C25" s="645">
        <f t="shared" si="5"/>
        <v>403</v>
      </c>
      <c r="D25" s="645">
        <f t="shared" si="4"/>
        <v>434</v>
      </c>
      <c r="E25" s="642">
        <f t="shared" si="0"/>
        <v>33</v>
      </c>
      <c r="F25" s="643">
        <f>IF(B25=0,0,($F$22-($F$11/$E$5)))</f>
        <v>0</v>
      </c>
      <c r="G25" s="640">
        <f t="shared" si="1"/>
        <v>0</v>
      </c>
      <c r="H25" s="640">
        <f t="shared" si="2"/>
        <v>0</v>
      </c>
      <c r="I25" s="640">
        <f>IF(B25=0,0,($E$4/$E$5))</f>
        <v>0</v>
      </c>
      <c r="J25" s="644">
        <f t="shared" si="3"/>
        <v>0</v>
      </c>
    </row>
    <row r="26" spans="1:10" s="66" customFormat="1" x14ac:dyDescent="0.25">
      <c r="A26" s="640" t="s">
        <v>217</v>
      </c>
      <c r="B26" s="640">
        <f t="shared" si="6"/>
        <v>0</v>
      </c>
      <c r="C26" s="645">
        <f t="shared" si="5"/>
        <v>434</v>
      </c>
      <c r="D26" s="645">
        <f t="shared" si="4"/>
        <v>465</v>
      </c>
      <c r="E26" s="642">
        <f t="shared" si="0"/>
        <v>30</v>
      </c>
      <c r="F26" s="643">
        <f>IF(B26=0,0,($F$25-($F$11/$E$5)))</f>
        <v>0</v>
      </c>
      <c r="G26" s="640">
        <f t="shared" si="1"/>
        <v>0</v>
      </c>
      <c r="H26" s="640">
        <f t="shared" si="2"/>
        <v>0</v>
      </c>
      <c r="I26" s="640"/>
      <c r="J26" s="644">
        <f t="shared" si="3"/>
        <v>0</v>
      </c>
    </row>
    <row r="27" spans="1:10" s="66" customFormat="1" x14ac:dyDescent="0.25">
      <c r="A27" s="640" t="s">
        <v>218</v>
      </c>
      <c r="B27" s="640">
        <f t="shared" si="6"/>
        <v>0</v>
      </c>
      <c r="C27" s="645">
        <f t="shared" si="5"/>
        <v>465</v>
      </c>
      <c r="D27" s="645">
        <f t="shared" si="4"/>
        <v>496</v>
      </c>
      <c r="E27" s="642">
        <f t="shared" si="0"/>
        <v>31</v>
      </c>
      <c r="F27" s="643">
        <f>IF(B27=0,0,($F$25-($F$11/$E$5)))</f>
        <v>0</v>
      </c>
      <c r="G27" s="640">
        <f t="shared" si="1"/>
        <v>0</v>
      </c>
      <c r="H27" s="640">
        <f t="shared" si="2"/>
        <v>0</v>
      </c>
      <c r="I27" s="640"/>
      <c r="J27" s="644">
        <f t="shared" si="3"/>
        <v>0</v>
      </c>
    </row>
    <row r="28" spans="1:10" s="66" customFormat="1" x14ac:dyDescent="0.25">
      <c r="A28" s="640" t="s">
        <v>219</v>
      </c>
      <c r="B28" s="640">
        <f t="shared" si="6"/>
        <v>0</v>
      </c>
      <c r="C28" s="645">
        <f t="shared" si="5"/>
        <v>496</v>
      </c>
      <c r="D28" s="645">
        <f t="shared" si="4"/>
        <v>527</v>
      </c>
      <c r="E28" s="642">
        <f t="shared" si="0"/>
        <v>30</v>
      </c>
      <c r="F28" s="643">
        <f>IF(B28=0,0,($F$25-($F$11/$E$5)))</f>
        <v>0</v>
      </c>
      <c r="G28" s="640">
        <f t="shared" si="1"/>
        <v>0</v>
      </c>
      <c r="H28" s="640">
        <f t="shared" si="2"/>
        <v>0</v>
      </c>
      <c r="I28" s="640">
        <f>IF(B28=0,0,($E$4/$E$5))</f>
        <v>0</v>
      </c>
      <c r="J28" s="644">
        <f t="shared" si="3"/>
        <v>0</v>
      </c>
    </row>
    <row r="29" spans="1:10" s="66" customFormat="1" x14ac:dyDescent="0.25">
      <c r="A29" s="640" t="s">
        <v>220</v>
      </c>
      <c r="B29" s="640">
        <f t="shared" si="6"/>
        <v>0</v>
      </c>
      <c r="C29" s="645">
        <f t="shared" si="5"/>
        <v>527</v>
      </c>
      <c r="D29" s="645">
        <f t="shared" si="4"/>
        <v>558</v>
      </c>
      <c r="E29" s="642">
        <f t="shared" si="0"/>
        <v>31</v>
      </c>
      <c r="F29" s="643">
        <f>IF(B29=0,0,($F$28-($F$11/$E$5)))</f>
        <v>0</v>
      </c>
      <c r="G29" s="640">
        <f t="shared" si="1"/>
        <v>0</v>
      </c>
      <c r="H29" s="640">
        <f t="shared" si="2"/>
        <v>0</v>
      </c>
      <c r="I29" s="640"/>
      <c r="J29" s="644">
        <f t="shared" si="3"/>
        <v>0</v>
      </c>
    </row>
    <row r="30" spans="1:10" s="66" customFormat="1" x14ac:dyDescent="0.25">
      <c r="A30" s="640" t="s">
        <v>221</v>
      </c>
      <c r="B30" s="640">
        <f t="shared" si="6"/>
        <v>0</v>
      </c>
      <c r="C30" s="645">
        <f t="shared" si="5"/>
        <v>558</v>
      </c>
      <c r="D30" s="645">
        <f t="shared" si="4"/>
        <v>589</v>
      </c>
      <c r="E30" s="642">
        <f t="shared" si="0"/>
        <v>30</v>
      </c>
      <c r="F30" s="643">
        <f>IF(B30=0,0,($F$28-($F$11/$E$5)))</f>
        <v>0</v>
      </c>
      <c r="G30" s="640">
        <f t="shared" si="1"/>
        <v>0</v>
      </c>
      <c r="H30" s="640">
        <f t="shared" si="2"/>
        <v>0</v>
      </c>
      <c r="I30" s="640"/>
      <c r="J30" s="644">
        <f t="shared" si="3"/>
        <v>0</v>
      </c>
    </row>
    <row r="31" spans="1:10" s="66" customFormat="1" x14ac:dyDescent="0.25">
      <c r="A31" s="640" t="s">
        <v>222</v>
      </c>
      <c r="B31" s="640">
        <f t="shared" si="6"/>
        <v>0</v>
      </c>
      <c r="C31" s="645">
        <f t="shared" si="5"/>
        <v>589</v>
      </c>
      <c r="D31" s="645">
        <f t="shared" si="4"/>
        <v>620</v>
      </c>
      <c r="E31" s="642">
        <f t="shared" si="0"/>
        <v>30</v>
      </c>
      <c r="F31" s="643">
        <f>IF(B31=0,0,($F$28-($F$11/$E$5)))</f>
        <v>0</v>
      </c>
      <c r="G31" s="640">
        <f t="shared" si="1"/>
        <v>0</v>
      </c>
      <c r="H31" s="640">
        <f t="shared" si="2"/>
        <v>0</v>
      </c>
      <c r="I31" s="640">
        <f>IF(B31=0,0,($E$4/$E$5))</f>
        <v>0</v>
      </c>
      <c r="J31" s="644">
        <f t="shared" si="3"/>
        <v>0</v>
      </c>
    </row>
    <row r="32" spans="1:10" s="66" customFormat="1" x14ac:dyDescent="0.25">
      <c r="A32" s="640" t="s">
        <v>223</v>
      </c>
      <c r="B32" s="640">
        <f t="shared" si="6"/>
        <v>0</v>
      </c>
      <c r="C32" s="645">
        <f t="shared" si="5"/>
        <v>620</v>
      </c>
      <c r="D32" s="645">
        <f t="shared" si="4"/>
        <v>651</v>
      </c>
      <c r="E32" s="642">
        <f t="shared" si="0"/>
        <v>31</v>
      </c>
      <c r="F32" s="643">
        <f>IF(B32=0,0,($F$31-($F$11/$E$5)))</f>
        <v>0</v>
      </c>
      <c r="G32" s="640">
        <f t="shared" si="1"/>
        <v>0</v>
      </c>
      <c r="H32" s="640">
        <f t="shared" si="2"/>
        <v>0</v>
      </c>
      <c r="I32" s="640"/>
      <c r="J32" s="644">
        <f t="shared" si="3"/>
        <v>0</v>
      </c>
    </row>
    <row r="33" spans="1:10" s="66" customFormat="1" x14ac:dyDescent="0.25">
      <c r="A33" s="640" t="s">
        <v>224</v>
      </c>
      <c r="B33" s="640">
        <f t="shared" si="6"/>
        <v>0</v>
      </c>
      <c r="C33" s="645">
        <f t="shared" si="5"/>
        <v>651</v>
      </c>
      <c r="D33" s="645">
        <f t="shared" si="4"/>
        <v>682</v>
      </c>
      <c r="E33" s="642">
        <f t="shared" si="0"/>
        <v>30</v>
      </c>
      <c r="F33" s="643">
        <f>IF(B33=0,0,($F$31-($F$11/$E$5)))</f>
        <v>0</v>
      </c>
      <c r="G33" s="640">
        <f t="shared" si="1"/>
        <v>0</v>
      </c>
      <c r="H33" s="640">
        <f t="shared" si="2"/>
        <v>0</v>
      </c>
      <c r="I33" s="640"/>
      <c r="J33" s="644">
        <f t="shared" si="3"/>
        <v>0</v>
      </c>
    </row>
    <row r="34" spans="1:10" s="66" customFormat="1" x14ac:dyDescent="0.25">
      <c r="A34" s="640" t="s">
        <v>225</v>
      </c>
      <c r="B34" s="640">
        <f t="shared" si="6"/>
        <v>0</v>
      </c>
      <c r="C34" s="645">
        <f t="shared" si="5"/>
        <v>682</v>
      </c>
      <c r="D34" s="645">
        <f t="shared" si="4"/>
        <v>713</v>
      </c>
      <c r="E34" s="642">
        <f t="shared" si="0"/>
        <v>31</v>
      </c>
      <c r="F34" s="643">
        <f>IF(B34=0,0,($F$31-($F$11/$E$5)))</f>
        <v>0</v>
      </c>
      <c r="G34" s="640">
        <f t="shared" si="1"/>
        <v>0</v>
      </c>
      <c r="H34" s="640">
        <f t="shared" si="2"/>
        <v>0</v>
      </c>
      <c r="I34" s="640">
        <f>IF(B34=0,0,($E$4/$E$5))</f>
        <v>0</v>
      </c>
      <c r="J34" s="644">
        <f t="shared" si="3"/>
        <v>0</v>
      </c>
    </row>
    <row r="35" spans="1:10" s="66" customFormat="1" x14ac:dyDescent="0.25">
      <c r="A35" s="640" t="s">
        <v>226</v>
      </c>
      <c r="B35" s="640">
        <f t="shared" si="6"/>
        <v>0</v>
      </c>
      <c r="C35" s="645">
        <f t="shared" si="5"/>
        <v>713</v>
      </c>
      <c r="D35" s="645">
        <f t="shared" si="4"/>
        <v>744</v>
      </c>
      <c r="E35" s="642">
        <f t="shared" si="0"/>
        <v>30</v>
      </c>
      <c r="F35" s="643">
        <f>IF(B35=0,0,($F$34-($F$11/$E$5)))</f>
        <v>0</v>
      </c>
      <c r="G35" s="640">
        <f t="shared" si="1"/>
        <v>0</v>
      </c>
      <c r="H35" s="640">
        <f t="shared" si="2"/>
        <v>0</v>
      </c>
      <c r="I35" s="640"/>
      <c r="J35" s="644">
        <f t="shared" si="3"/>
        <v>0</v>
      </c>
    </row>
    <row r="36" spans="1:10" s="66" customFormat="1" x14ac:dyDescent="0.25">
      <c r="A36" s="640" t="s">
        <v>227</v>
      </c>
      <c r="B36" s="640">
        <f t="shared" si="6"/>
        <v>0</v>
      </c>
      <c r="C36" s="645">
        <f t="shared" si="5"/>
        <v>744</v>
      </c>
      <c r="D36" s="645">
        <f t="shared" si="4"/>
        <v>775</v>
      </c>
      <c r="E36" s="642">
        <f t="shared" si="0"/>
        <v>30</v>
      </c>
      <c r="F36" s="643">
        <f>IF(B36=0,0,($F$34-($F$11/$E$5)))</f>
        <v>0</v>
      </c>
      <c r="G36" s="640">
        <f t="shared" si="1"/>
        <v>0</v>
      </c>
      <c r="H36" s="640">
        <f t="shared" si="2"/>
        <v>0</v>
      </c>
      <c r="I36" s="640"/>
      <c r="J36" s="644">
        <f t="shared" si="3"/>
        <v>0</v>
      </c>
    </row>
    <row r="37" spans="1:10" s="66" customFormat="1" x14ac:dyDescent="0.25">
      <c r="A37" s="640" t="s">
        <v>228</v>
      </c>
      <c r="B37" s="640">
        <f t="shared" si="6"/>
        <v>0</v>
      </c>
      <c r="C37" s="645">
        <f t="shared" si="5"/>
        <v>775</v>
      </c>
      <c r="D37" s="645">
        <f t="shared" si="4"/>
        <v>806</v>
      </c>
      <c r="E37" s="642">
        <f t="shared" si="0"/>
        <v>33</v>
      </c>
      <c r="F37" s="643">
        <f>IF(B37=0,0,($F$34-($F$11/$E$5)))</f>
        <v>0</v>
      </c>
      <c r="G37" s="640">
        <f t="shared" si="1"/>
        <v>0</v>
      </c>
      <c r="H37" s="640">
        <f t="shared" si="2"/>
        <v>0</v>
      </c>
      <c r="I37" s="640">
        <f>IF(B37=0,0,($E$4/$E$5))</f>
        <v>0</v>
      </c>
      <c r="J37" s="644">
        <f t="shared" si="3"/>
        <v>0</v>
      </c>
    </row>
    <row r="38" spans="1:10" s="66" customFormat="1" x14ac:dyDescent="0.25">
      <c r="A38" s="640" t="s">
        <v>229</v>
      </c>
      <c r="B38" s="640">
        <f t="shared" si="6"/>
        <v>0</v>
      </c>
      <c r="C38" s="645">
        <f t="shared" si="5"/>
        <v>806</v>
      </c>
      <c r="D38" s="645">
        <f t="shared" si="4"/>
        <v>837</v>
      </c>
      <c r="E38" s="642">
        <f t="shared" si="0"/>
        <v>30</v>
      </c>
      <c r="F38" s="643">
        <f>IF(B38=0,0,($F$37-($F$11/$E$5)))</f>
        <v>0</v>
      </c>
      <c r="G38" s="640">
        <f t="shared" si="1"/>
        <v>0</v>
      </c>
      <c r="H38" s="640">
        <f t="shared" si="2"/>
        <v>0</v>
      </c>
      <c r="I38" s="640"/>
      <c r="J38" s="644">
        <f t="shared" si="3"/>
        <v>0</v>
      </c>
    </row>
    <row r="39" spans="1:10" s="66" customFormat="1" x14ac:dyDescent="0.25">
      <c r="A39" s="640" t="s">
        <v>230</v>
      </c>
      <c r="B39" s="640">
        <f t="shared" si="6"/>
        <v>0</v>
      </c>
      <c r="C39" s="645">
        <f t="shared" si="5"/>
        <v>837</v>
      </c>
      <c r="D39" s="645">
        <f t="shared" si="4"/>
        <v>868</v>
      </c>
      <c r="E39" s="642">
        <f t="shared" si="0"/>
        <v>31</v>
      </c>
      <c r="F39" s="643">
        <f>IF(B39=0,0,($F$37-($F$11/$E$5)))</f>
        <v>0</v>
      </c>
      <c r="G39" s="640">
        <f t="shared" si="1"/>
        <v>0</v>
      </c>
      <c r="H39" s="640">
        <f t="shared" si="2"/>
        <v>0</v>
      </c>
      <c r="I39" s="640"/>
      <c r="J39" s="644">
        <f t="shared" si="3"/>
        <v>0</v>
      </c>
    </row>
    <row r="40" spans="1:10" s="66" customFormat="1" x14ac:dyDescent="0.25">
      <c r="A40" s="640" t="s">
        <v>231</v>
      </c>
      <c r="B40" s="640">
        <f t="shared" si="6"/>
        <v>0</v>
      </c>
      <c r="C40" s="645">
        <f t="shared" si="5"/>
        <v>868</v>
      </c>
      <c r="D40" s="645">
        <f t="shared" si="4"/>
        <v>899</v>
      </c>
      <c r="E40" s="642">
        <f t="shared" si="0"/>
        <v>30</v>
      </c>
      <c r="F40" s="643">
        <f>IF(B40=0,0,($F$37-($F$11/$E$5)))</f>
        <v>0</v>
      </c>
      <c r="G40" s="640">
        <f t="shared" si="1"/>
        <v>0</v>
      </c>
      <c r="H40" s="640">
        <f t="shared" si="2"/>
        <v>0</v>
      </c>
      <c r="I40" s="640">
        <f>IF(B40=0,0,($E$4/$E$5))</f>
        <v>0</v>
      </c>
      <c r="J40" s="644">
        <f t="shared" si="3"/>
        <v>0</v>
      </c>
    </row>
    <row r="41" spans="1:10" s="66" customFormat="1" x14ac:dyDescent="0.25">
      <c r="A41" s="640" t="s">
        <v>232</v>
      </c>
      <c r="B41" s="640">
        <f t="shared" si="6"/>
        <v>0</v>
      </c>
      <c r="C41" s="645">
        <f t="shared" si="5"/>
        <v>899</v>
      </c>
      <c r="D41" s="645">
        <f t="shared" si="4"/>
        <v>930</v>
      </c>
      <c r="E41" s="642">
        <f t="shared" si="0"/>
        <v>31</v>
      </c>
      <c r="F41" s="643">
        <f>IF(B41=0,0,($F$40-($F$11/$E$5)))</f>
        <v>0</v>
      </c>
      <c r="G41" s="640">
        <f t="shared" si="1"/>
        <v>0</v>
      </c>
      <c r="H41" s="640">
        <f t="shared" si="2"/>
        <v>0</v>
      </c>
      <c r="I41" s="640"/>
      <c r="J41" s="644">
        <f t="shared" si="3"/>
        <v>0</v>
      </c>
    </row>
    <row r="42" spans="1:10" s="66" customFormat="1" x14ac:dyDescent="0.25">
      <c r="A42" s="640" t="s">
        <v>233</v>
      </c>
      <c r="B42" s="640">
        <f t="shared" si="6"/>
        <v>0</v>
      </c>
      <c r="C42" s="645">
        <f t="shared" si="5"/>
        <v>930</v>
      </c>
      <c r="D42" s="645">
        <f t="shared" si="4"/>
        <v>961</v>
      </c>
      <c r="E42" s="642">
        <f t="shared" si="0"/>
        <v>30</v>
      </c>
      <c r="F42" s="643">
        <f>IF(B42=0,0,($F$40-($F$11/$E$5)))</f>
        <v>0</v>
      </c>
      <c r="G42" s="640">
        <f t="shared" si="1"/>
        <v>0</v>
      </c>
      <c r="H42" s="640">
        <f t="shared" si="2"/>
        <v>0</v>
      </c>
      <c r="I42" s="640"/>
      <c r="J42" s="644">
        <f t="shared" si="3"/>
        <v>0</v>
      </c>
    </row>
    <row r="43" spans="1:10" s="66" customFormat="1" x14ac:dyDescent="0.25">
      <c r="A43" s="640" t="s">
        <v>234</v>
      </c>
      <c r="B43" s="640">
        <f t="shared" si="6"/>
        <v>0</v>
      </c>
      <c r="C43" s="645">
        <f t="shared" si="5"/>
        <v>961</v>
      </c>
      <c r="D43" s="645">
        <f t="shared" si="4"/>
        <v>992</v>
      </c>
      <c r="E43" s="642">
        <f t="shared" si="0"/>
        <v>30</v>
      </c>
      <c r="F43" s="643">
        <f>IF(B43=0,0,($F$40-($F$11/$E$5)))</f>
        <v>0</v>
      </c>
      <c r="G43" s="640">
        <f t="shared" ref="G43:G99" si="7">F43+B43</f>
        <v>0</v>
      </c>
      <c r="H43" s="640">
        <f t="shared" ref="H43:H99" si="8">$H$5/100/366*E43*G43</f>
        <v>0</v>
      </c>
      <c r="I43" s="640">
        <f>IF(B43=0,0,($E$4/$E$5))</f>
        <v>0</v>
      </c>
      <c r="J43" s="644">
        <f t="shared" ref="J43:J99" si="9">F43+H43+I43</f>
        <v>0</v>
      </c>
    </row>
    <row r="44" spans="1:10" s="66" customFormat="1" x14ac:dyDescent="0.25">
      <c r="A44" s="640" t="s">
        <v>235</v>
      </c>
      <c r="B44" s="640">
        <f t="shared" si="6"/>
        <v>0</v>
      </c>
      <c r="C44" s="645">
        <f t="shared" ref="C44:C100" si="10">D43</f>
        <v>992</v>
      </c>
      <c r="D44" s="645">
        <f t="shared" si="4"/>
        <v>1023</v>
      </c>
      <c r="E44" s="642">
        <f t="shared" si="0"/>
        <v>31</v>
      </c>
      <c r="F44" s="643">
        <f>IF(B44=0,0,($F$43-($F$11/$E$5)))</f>
        <v>0</v>
      </c>
      <c r="G44" s="640">
        <f t="shared" si="7"/>
        <v>0</v>
      </c>
      <c r="H44" s="640">
        <f t="shared" si="8"/>
        <v>0</v>
      </c>
      <c r="I44" s="640"/>
      <c r="J44" s="644">
        <f t="shared" si="9"/>
        <v>0</v>
      </c>
    </row>
    <row r="45" spans="1:10" s="66" customFormat="1" x14ac:dyDescent="0.25">
      <c r="A45" s="640" t="s">
        <v>236</v>
      </c>
      <c r="B45" s="640">
        <f t="shared" si="6"/>
        <v>0</v>
      </c>
      <c r="C45" s="645">
        <f t="shared" si="10"/>
        <v>1023</v>
      </c>
      <c r="D45" s="645">
        <f t="shared" si="4"/>
        <v>1054</v>
      </c>
      <c r="E45" s="642">
        <f t="shared" si="0"/>
        <v>30</v>
      </c>
      <c r="F45" s="643">
        <f>IF(B45=0,0,($F$43-($F$11/$E$5)))</f>
        <v>0</v>
      </c>
      <c r="G45" s="640">
        <f t="shared" si="7"/>
        <v>0</v>
      </c>
      <c r="H45" s="640">
        <f t="shared" si="8"/>
        <v>0</v>
      </c>
      <c r="I45" s="640"/>
      <c r="J45" s="644">
        <f t="shared" si="9"/>
        <v>0</v>
      </c>
    </row>
    <row r="46" spans="1:10" s="66" customFormat="1" x14ac:dyDescent="0.25">
      <c r="A46" s="640" t="s">
        <v>237</v>
      </c>
      <c r="B46" s="640">
        <f t="shared" si="6"/>
        <v>0</v>
      </c>
      <c r="C46" s="645">
        <f t="shared" si="10"/>
        <v>1054</v>
      </c>
      <c r="D46" s="645">
        <f t="shared" si="4"/>
        <v>1085</v>
      </c>
      <c r="E46" s="642">
        <f t="shared" si="0"/>
        <v>31</v>
      </c>
      <c r="F46" s="643">
        <f>IF(B46=0,0,($F$43-($F$11/$E$5)))</f>
        <v>0</v>
      </c>
      <c r="G46" s="640">
        <f t="shared" si="7"/>
        <v>0</v>
      </c>
      <c r="H46" s="640">
        <f t="shared" si="8"/>
        <v>0</v>
      </c>
      <c r="I46" s="640">
        <f>IF(B46=0,0,($E$4/$E$5))</f>
        <v>0</v>
      </c>
      <c r="J46" s="644">
        <f t="shared" si="9"/>
        <v>0</v>
      </c>
    </row>
    <row r="47" spans="1:10" s="66" customFormat="1" x14ac:dyDescent="0.25">
      <c r="A47" s="640" t="s">
        <v>238</v>
      </c>
      <c r="B47" s="640">
        <f t="shared" si="6"/>
        <v>0</v>
      </c>
      <c r="C47" s="645">
        <f t="shared" si="10"/>
        <v>1085</v>
      </c>
      <c r="D47" s="645">
        <f t="shared" si="4"/>
        <v>1116</v>
      </c>
      <c r="E47" s="642">
        <f t="shared" si="0"/>
        <v>30</v>
      </c>
      <c r="F47" s="643">
        <f>IF(B47=0,0,($F$46-($F$11/$E$5)))</f>
        <v>0</v>
      </c>
      <c r="G47" s="640">
        <f t="shared" si="7"/>
        <v>0</v>
      </c>
      <c r="H47" s="640">
        <f t="shared" si="8"/>
        <v>0</v>
      </c>
      <c r="I47" s="640"/>
      <c r="J47" s="644">
        <f t="shared" si="9"/>
        <v>0</v>
      </c>
    </row>
    <row r="48" spans="1:10" s="66" customFormat="1" x14ac:dyDescent="0.25">
      <c r="A48" s="640" t="s">
        <v>239</v>
      </c>
      <c r="B48" s="640">
        <f t="shared" si="6"/>
        <v>0</v>
      </c>
      <c r="C48" s="645">
        <f t="shared" si="10"/>
        <v>1116</v>
      </c>
      <c r="D48" s="645">
        <f t="shared" si="4"/>
        <v>1147</v>
      </c>
      <c r="E48" s="642">
        <f t="shared" si="0"/>
        <v>30</v>
      </c>
      <c r="F48" s="643">
        <f>IF(B48=0,0,($F$46-($F$11/$E$5)))</f>
        <v>0</v>
      </c>
      <c r="G48" s="640">
        <f t="shared" si="7"/>
        <v>0</v>
      </c>
      <c r="H48" s="640">
        <f t="shared" si="8"/>
        <v>0</v>
      </c>
      <c r="I48" s="640"/>
      <c r="J48" s="644">
        <f t="shared" si="9"/>
        <v>0</v>
      </c>
    </row>
    <row r="49" spans="1:10" s="66" customFormat="1" x14ac:dyDescent="0.25">
      <c r="A49" s="640" t="s">
        <v>240</v>
      </c>
      <c r="B49" s="640">
        <f t="shared" si="6"/>
        <v>0</v>
      </c>
      <c r="C49" s="645">
        <f t="shared" si="10"/>
        <v>1147</v>
      </c>
      <c r="D49" s="645">
        <f t="shared" si="4"/>
        <v>1178</v>
      </c>
      <c r="E49" s="642">
        <f t="shared" si="0"/>
        <v>33</v>
      </c>
      <c r="F49" s="643">
        <f>IF(B49=0,0,($F$46-($F$11/$E$5)))</f>
        <v>0</v>
      </c>
      <c r="G49" s="640">
        <f t="shared" si="7"/>
        <v>0</v>
      </c>
      <c r="H49" s="640">
        <f t="shared" si="8"/>
        <v>0</v>
      </c>
      <c r="I49" s="640">
        <f>IF(B49=0,0,($E$4/$E$5))</f>
        <v>0</v>
      </c>
      <c r="J49" s="644">
        <f t="shared" si="9"/>
        <v>0</v>
      </c>
    </row>
    <row r="50" spans="1:10" s="66" customFormat="1" x14ac:dyDescent="0.25">
      <c r="A50" s="640" t="s">
        <v>241</v>
      </c>
      <c r="B50" s="640">
        <f t="shared" si="6"/>
        <v>0</v>
      </c>
      <c r="C50" s="645">
        <f t="shared" si="10"/>
        <v>1178</v>
      </c>
      <c r="D50" s="645">
        <f t="shared" si="4"/>
        <v>1209</v>
      </c>
      <c r="E50" s="642">
        <f t="shared" si="0"/>
        <v>30</v>
      </c>
      <c r="F50" s="643">
        <f>IF(B50=0,0,($F$49-($F$11/$E$5)))</f>
        <v>0</v>
      </c>
      <c r="G50" s="640">
        <f t="shared" si="7"/>
        <v>0</v>
      </c>
      <c r="H50" s="640">
        <f t="shared" si="8"/>
        <v>0</v>
      </c>
      <c r="I50" s="640"/>
      <c r="J50" s="644">
        <f t="shared" si="9"/>
        <v>0</v>
      </c>
    </row>
    <row r="51" spans="1:10" s="66" customFormat="1" x14ac:dyDescent="0.25">
      <c r="A51" s="640" t="s">
        <v>242</v>
      </c>
      <c r="B51" s="640">
        <f t="shared" si="6"/>
        <v>0</v>
      </c>
      <c r="C51" s="645">
        <f t="shared" si="10"/>
        <v>1209</v>
      </c>
      <c r="D51" s="645">
        <f t="shared" si="4"/>
        <v>1240</v>
      </c>
      <c r="E51" s="642">
        <f t="shared" si="0"/>
        <v>31</v>
      </c>
      <c r="F51" s="643">
        <f>IF(B51=0,0,($F$49-($F$11/$E$5)))</f>
        <v>0</v>
      </c>
      <c r="G51" s="640">
        <f t="shared" si="7"/>
        <v>0</v>
      </c>
      <c r="H51" s="640">
        <f t="shared" si="8"/>
        <v>0</v>
      </c>
      <c r="I51" s="640"/>
      <c r="J51" s="644">
        <f t="shared" si="9"/>
        <v>0</v>
      </c>
    </row>
    <row r="52" spans="1:10" s="66" customFormat="1" x14ac:dyDescent="0.25">
      <c r="A52" s="640" t="s">
        <v>243</v>
      </c>
      <c r="B52" s="640">
        <f t="shared" si="6"/>
        <v>0</v>
      </c>
      <c r="C52" s="645">
        <f t="shared" si="10"/>
        <v>1240</v>
      </c>
      <c r="D52" s="645">
        <f t="shared" si="4"/>
        <v>1271</v>
      </c>
      <c r="E52" s="642">
        <f t="shared" si="0"/>
        <v>30</v>
      </c>
      <c r="F52" s="643">
        <f>IF(B52=0,0,($F$49-($F$11/$E$5)))</f>
        <v>0</v>
      </c>
      <c r="G52" s="640">
        <f t="shared" si="7"/>
        <v>0</v>
      </c>
      <c r="H52" s="640">
        <f t="shared" si="8"/>
        <v>0</v>
      </c>
      <c r="I52" s="640">
        <f>IF(B52=0,0,($E$4/$E$5))</f>
        <v>0</v>
      </c>
      <c r="J52" s="644">
        <f t="shared" si="9"/>
        <v>0</v>
      </c>
    </row>
    <row r="53" spans="1:10" s="66" customFormat="1" x14ac:dyDescent="0.25">
      <c r="A53" s="640" t="s">
        <v>244</v>
      </c>
      <c r="B53" s="640">
        <f t="shared" si="6"/>
        <v>0</v>
      </c>
      <c r="C53" s="645">
        <f t="shared" si="10"/>
        <v>1271</v>
      </c>
      <c r="D53" s="645">
        <f t="shared" si="4"/>
        <v>1302</v>
      </c>
      <c r="E53" s="642">
        <f t="shared" si="0"/>
        <v>31</v>
      </c>
      <c r="F53" s="643">
        <f>IF(B53=0,0,($F$52-($F$11/$E$5)))</f>
        <v>0</v>
      </c>
      <c r="G53" s="640">
        <f t="shared" si="7"/>
        <v>0</v>
      </c>
      <c r="H53" s="640">
        <f t="shared" si="8"/>
        <v>0</v>
      </c>
      <c r="I53" s="640"/>
      <c r="J53" s="644">
        <f t="shared" si="9"/>
        <v>0</v>
      </c>
    </row>
    <row r="54" spans="1:10" s="66" customFormat="1" x14ac:dyDescent="0.25">
      <c r="A54" s="640" t="s">
        <v>245</v>
      </c>
      <c r="B54" s="640">
        <f t="shared" si="6"/>
        <v>0</v>
      </c>
      <c r="C54" s="645">
        <f t="shared" si="10"/>
        <v>1302</v>
      </c>
      <c r="D54" s="645">
        <f t="shared" si="4"/>
        <v>1333</v>
      </c>
      <c r="E54" s="642">
        <f t="shared" si="0"/>
        <v>30</v>
      </c>
      <c r="F54" s="643">
        <f>IF(B54=0,0,($F$52-($F$11/$E$5)))</f>
        <v>0</v>
      </c>
      <c r="G54" s="640">
        <f t="shared" si="7"/>
        <v>0</v>
      </c>
      <c r="H54" s="640">
        <f t="shared" si="8"/>
        <v>0</v>
      </c>
      <c r="I54" s="640"/>
      <c r="J54" s="644">
        <f t="shared" si="9"/>
        <v>0</v>
      </c>
    </row>
    <row r="55" spans="1:10" s="66" customFormat="1" x14ac:dyDescent="0.25">
      <c r="A55" s="640" t="s">
        <v>246</v>
      </c>
      <c r="B55" s="640">
        <f t="shared" si="6"/>
        <v>0</v>
      </c>
      <c r="C55" s="645">
        <f t="shared" si="10"/>
        <v>1333</v>
      </c>
      <c r="D55" s="645">
        <f t="shared" si="4"/>
        <v>1364</v>
      </c>
      <c r="E55" s="642">
        <f t="shared" si="0"/>
        <v>30</v>
      </c>
      <c r="F55" s="643">
        <f>IF(B55=0,0,($F$52-($F$11/$E$5)))</f>
        <v>0</v>
      </c>
      <c r="G55" s="640">
        <f t="shared" si="7"/>
        <v>0</v>
      </c>
      <c r="H55" s="640">
        <f t="shared" si="8"/>
        <v>0</v>
      </c>
      <c r="I55" s="640">
        <f>IF(B55=0,0,($E$4/$E$5))</f>
        <v>0</v>
      </c>
      <c r="J55" s="644">
        <f t="shared" si="9"/>
        <v>0</v>
      </c>
    </row>
    <row r="56" spans="1:10" s="66" customFormat="1" x14ac:dyDescent="0.25">
      <c r="A56" s="640" t="s">
        <v>247</v>
      </c>
      <c r="B56" s="640">
        <f t="shared" si="6"/>
        <v>0</v>
      </c>
      <c r="C56" s="645">
        <f t="shared" si="10"/>
        <v>1364</v>
      </c>
      <c r="D56" s="645">
        <f t="shared" si="4"/>
        <v>1395</v>
      </c>
      <c r="E56" s="642">
        <f t="shared" si="0"/>
        <v>31</v>
      </c>
      <c r="F56" s="643">
        <f>IF(B56=0,0,($F$55-($F$11/$E$5)))</f>
        <v>0</v>
      </c>
      <c r="G56" s="640">
        <f t="shared" si="7"/>
        <v>0</v>
      </c>
      <c r="H56" s="640">
        <f t="shared" si="8"/>
        <v>0</v>
      </c>
      <c r="I56" s="640"/>
      <c r="J56" s="644">
        <f t="shared" si="9"/>
        <v>0</v>
      </c>
    </row>
    <row r="57" spans="1:10" s="66" customFormat="1" x14ac:dyDescent="0.25">
      <c r="A57" s="640" t="s">
        <v>248</v>
      </c>
      <c r="B57" s="640">
        <f t="shared" si="6"/>
        <v>0</v>
      </c>
      <c r="C57" s="645">
        <f t="shared" si="10"/>
        <v>1395</v>
      </c>
      <c r="D57" s="645">
        <f t="shared" si="4"/>
        <v>1426</v>
      </c>
      <c r="E57" s="642">
        <f t="shared" si="0"/>
        <v>30</v>
      </c>
      <c r="F57" s="643">
        <f>IF(B57=0,0,($F$55-($F$11/$E$5)))</f>
        <v>0</v>
      </c>
      <c r="G57" s="640">
        <f t="shared" si="7"/>
        <v>0</v>
      </c>
      <c r="H57" s="640">
        <f t="shared" si="8"/>
        <v>0</v>
      </c>
      <c r="I57" s="640"/>
      <c r="J57" s="644">
        <f t="shared" si="9"/>
        <v>0</v>
      </c>
    </row>
    <row r="58" spans="1:10" s="66" customFormat="1" x14ac:dyDescent="0.25">
      <c r="A58" s="640" t="s">
        <v>249</v>
      </c>
      <c r="B58" s="640">
        <f t="shared" si="6"/>
        <v>0</v>
      </c>
      <c r="C58" s="645">
        <f t="shared" si="10"/>
        <v>1426</v>
      </c>
      <c r="D58" s="645">
        <f t="shared" si="4"/>
        <v>1457</v>
      </c>
      <c r="E58" s="642">
        <f t="shared" si="0"/>
        <v>31</v>
      </c>
      <c r="F58" s="643">
        <f>IF(B58=0,0,($F$55-($F$11/$E$5)))</f>
        <v>0</v>
      </c>
      <c r="G58" s="640">
        <f t="shared" si="7"/>
        <v>0</v>
      </c>
      <c r="H58" s="640">
        <f t="shared" si="8"/>
        <v>0</v>
      </c>
      <c r="I58" s="640">
        <f>IF(B58=0,0,($E$4/$E$5))</f>
        <v>0</v>
      </c>
      <c r="J58" s="644">
        <f t="shared" si="9"/>
        <v>0</v>
      </c>
    </row>
    <row r="59" spans="1:10" s="66" customFormat="1" x14ac:dyDescent="0.25">
      <c r="A59" s="640" t="s">
        <v>250</v>
      </c>
      <c r="B59" s="640">
        <f t="shared" si="6"/>
        <v>0</v>
      </c>
      <c r="C59" s="645">
        <f t="shared" si="10"/>
        <v>1457</v>
      </c>
      <c r="D59" s="645">
        <f t="shared" si="4"/>
        <v>1488</v>
      </c>
      <c r="E59" s="642">
        <f t="shared" si="0"/>
        <v>30</v>
      </c>
      <c r="F59" s="643">
        <f>IF(B59=0,0,($F$58-($F$11/$E$5)))</f>
        <v>0</v>
      </c>
      <c r="G59" s="640">
        <f t="shared" si="7"/>
        <v>0</v>
      </c>
      <c r="H59" s="640">
        <f t="shared" si="8"/>
        <v>0</v>
      </c>
      <c r="I59" s="640"/>
      <c r="J59" s="644">
        <f t="shared" si="9"/>
        <v>0</v>
      </c>
    </row>
    <row r="60" spans="1:10" s="66" customFormat="1" x14ac:dyDescent="0.25">
      <c r="A60" s="640" t="s">
        <v>251</v>
      </c>
      <c r="B60" s="640">
        <f t="shared" si="6"/>
        <v>0</v>
      </c>
      <c r="C60" s="645">
        <f t="shared" si="10"/>
        <v>1488</v>
      </c>
      <c r="D60" s="645">
        <f t="shared" si="4"/>
        <v>1519</v>
      </c>
      <c r="E60" s="642">
        <f t="shared" si="0"/>
        <v>30</v>
      </c>
      <c r="F60" s="643">
        <f>IF(B60=0,0,($F$58-($F$11/$E$5)))</f>
        <v>0</v>
      </c>
      <c r="G60" s="640">
        <f t="shared" si="7"/>
        <v>0</v>
      </c>
      <c r="H60" s="640">
        <f t="shared" si="8"/>
        <v>0</v>
      </c>
      <c r="I60" s="640"/>
      <c r="J60" s="644">
        <f t="shared" si="9"/>
        <v>0</v>
      </c>
    </row>
    <row r="61" spans="1:10" s="66" customFormat="1" x14ac:dyDescent="0.25">
      <c r="A61" s="640" t="s">
        <v>252</v>
      </c>
      <c r="B61" s="640">
        <f t="shared" si="6"/>
        <v>0</v>
      </c>
      <c r="C61" s="645">
        <f t="shared" si="10"/>
        <v>1519</v>
      </c>
      <c r="D61" s="645">
        <f t="shared" si="4"/>
        <v>1550</v>
      </c>
      <c r="E61" s="642">
        <f t="shared" si="0"/>
        <v>32</v>
      </c>
      <c r="F61" s="643">
        <f>IF(B61=0,0,($F$58-($F$11/$E$5)))</f>
        <v>0</v>
      </c>
      <c r="G61" s="640">
        <f t="shared" si="7"/>
        <v>0</v>
      </c>
      <c r="H61" s="640">
        <f t="shared" si="8"/>
        <v>0</v>
      </c>
      <c r="I61" s="640">
        <f>IF(B61=0,0,($E$4/$E$5))</f>
        <v>0</v>
      </c>
      <c r="J61" s="644">
        <f t="shared" si="9"/>
        <v>0</v>
      </c>
    </row>
    <row r="62" spans="1:10" s="66" customFormat="1" x14ac:dyDescent="0.25">
      <c r="A62" s="640" t="s">
        <v>253</v>
      </c>
      <c r="B62" s="640">
        <f t="shared" si="6"/>
        <v>0</v>
      </c>
      <c r="C62" s="645">
        <f t="shared" si="10"/>
        <v>1550</v>
      </c>
      <c r="D62" s="645">
        <f t="shared" si="4"/>
        <v>1581</v>
      </c>
      <c r="E62" s="642">
        <f t="shared" si="0"/>
        <v>30</v>
      </c>
      <c r="F62" s="643">
        <f>IF(B62=0,0,($F$61-($F$11/$E$5)))</f>
        <v>0</v>
      </c>
      <c r="G62" s="640">
        <f t="shared" si="7"/>
        <v>0</v>
      </c>
      <c r="H62" s="640">
        <f t="shared" si="8"/>
        <v>0</v>
      </c>
      <c r="I62" s="640"/>
      <c r="J62" s="644">
        <f t="shared" si="9"/>
        <v>0</v>
      </c>
    </row>
    <row r="63" spans="1:10" s="66" customFormat="1" x14ac:dyDescent="0.25">
      <c r="A63" s="640" t="s">
        <v>254</v>
      </c>
      <c r="B63" s="640">
        <f t="shared" si="6"/>
        <v>0</v>
      </c>
      <c r="C63" s="645">
        <f t="shared" si="10"/>
        <v>1581</v>
      </c>
      <c r="D63" s="645">
        <f t="shared" si="4"/>
        <v>1612</v>
      </c>
      <c r="E63" s="642">
        <f t="shared" si="0"/>
        <v>31</v>
      </c>
      <c r="F63" s="643">
        <f>IF(B63=0,0,($F$61-($F$11/$E$5)))</f>
        <v>0</v>
      </c>
      <c r="G63" s="640">
        <f t="shared" si="7"/>
        <v>0</v>
      </c>
      <c r="H63" s="640">
        <f t="shared" si="8"/>
        <v>0</v>
      </c>
      <c r="I63" s="640"/>
      <c r="J63" s="644">
        <f t="shared" si="9"/>
        <v>0</v>
      </c>
    </row>
    <row r="64" spans="1:10" s="66" customFormat="1" x14ac:dyDescent="0.25">
      <c r="A64" s="640" t="s">
        <v>255</v>
      </c>
      <c r="B64" s="640">
        <f t="shared" si="6"/>
        <v>0</v>
      </c>
      <c r="C64" s="645">
        <f t="shared" si="10"/>
        <v>1612</v>
      </c>
      <c r="D64" s="645">
        <f t="shared" si="4"/>
        <v>1643</v>
      </c>
      <c r="E64" s="642">
        <f t="shared" si="0"/>
        <v>30</v>
      </c>
      <c r="F64" s="643">
        <f>IF(B64=0,0,($F$61-($F$11/$E$5)))</f>
        <v>0</v>
      </c>
      <c r="G64" s="640">
        <f t="shared" si="7"/>
        <v>0</v>
      </c>
      <c r="H64" s="640">
        <f t="shared" si="8"/>
        <v>0</v>
      </c>
      <c r="I64" s="640">
        <f>IF(B64=0,0,($E$4/$E$5))</f>
        <v>0</v>
      </c>
      <c r="J64" s="644">
        <f t="shared" si="9"/>
        <v>0</v>
      </c>
    </row>
    <row r="65" spans="1:10" s="66" customFormat="1" x14ac:dyDescent="0.25">
      <c r="A65" s="640" t="s">
        <v>256</v>
      </c>
      <c r="B65" s="640">
        <f t="shared" si="6"/>
        <v>0</v>
      </c>
      <c r="C65" s="645">
        <f t="shared" si="10"/>
        <v>1643</v>
      </c>
      <c r="D65" s="645">
        <f t="shared" si="4"/>
        <v>1674</v>
      </c>
      <c r="E65" s="642">
        <f t="shared" si="0"/>
        <v>30</v>
      </c>
      <c r="F65" s="643">
        <f>IF(B65=0,0,($F$64-($F$11/$E$5)))</f>
        <v>0</v>
      </c>
      <c r="G65" s="640">
        <f t="shared" si="7"/>
        <v>0</v>
      </c>
      <c r="H65" s="640">
        <f t="shared" si="8"/>
        <v>0</v>
      </c>
      <c r="I65" s="640"/>
      <c r="J65" s="644">
        <f t="shared" si="9"/>
        <v>0</v>
      </c>
    </row>
    <row r="66" spans="1:10" s="66" customFormat="1" x14ac:dyDescent="0.25">
      <c r="A66" s="640" t="s">
        <v>257</v>
      </c>
      <c r="B66" s="640">
        <f t="shared" si="6"/>
        <v>0</v>
      </c>
      <c r="C66" s="645">
        <f t="shared" si="10"/>
        <v>1674</v>
      </c>
      <c r="D66" s="645">
        <f t="shared" si="4"/>
        <v>1705</v>
      </c>
      <c r="E66" s="642">
        <f t="shared" si="0"/>
        <v>30</v>
      </c>
      <c r="F66" s="643">
        <f>IF(B66=0,0,($F$64-($F$11/$E$5)))</f>
        <v>0</v>
      </c>
      <c r="G66" s="640">
        <f t="shared" si="7"/>
        <v>0</v>
      </c>
      <c r="H66" s="640">
        <f t="shared" si="8"/>
        <v>0</v>
      </c>
      <c r="I66" s="640"/>
      <c r="J66" s="644">
        <f t="shared" si="9"/>
        <v>0</v>
      </c>
    </row>
    <row r="67" spans="1:10" s="66" customFormat="1" x14ac:dyDescent="0.25">
      <c r="A67" s="640" t="s">
        <v>258</v>
      </c>
      <c r="B67" s="640">
        <f t="shared" si="6"/>
        <v>0</v>
      </c>
      <c r="C67" s="645">
        <f t="shared" si="10"/>
        <v>1705</v>
      </c>
      <c r="D67" s="645">
        <f t="shared" si="4"/>
        <v>1736</v>
      </c>
      <c r="E67" s="642">
        <f t="shared" si="0"/>
        <v>31</v>
      </c>
      <c r="F67" s="643">
        <f>IF(B67=0,0,($F$64-($F$11/$E$5)))</f>
        <v>0</v>
      </c>
      <c r="G67" s="640">
        <f t="shared" si="7"/>
        <v>0</v>
      </c>
      <c r="H67" s="640">
        <f t="shared" si="8"/>
        <v>0</v>
      </c>
      <c r="I67" s="640">
        <f>IF(B67=0,0,($E$4/$E$5))</f>
        <v>0</v>
      </c>
      <c r="J67" s="644">
        <f t="shared" si="9"/>
        <v>0</v>
      </c>
    </row>
    <row r="68" spans="1:10" s="66" customFormat="1" x14ac:dyDescent="0.25">
      <c r="A68" s="640" t="s">
        <v>259</v>
      </c>
      <c r="B68" s="640">
        <f t="shared" si="6"/>
        <v>0</v>
      </c>
      <c r="C68" s="645">
        <f t="shared" si="10"/>
        <v>1736</v>
      </c>
      <c r="D68" s="645">
        <f t="shared" si="4"/>
        <v>1767</v>
      </c>
      <c r="E68" s="642">
        <f t="shared" si="0"/>
        <v>30</v>
      </c>
      <c r="F68" s="643">
        <f>IF(B68=0,0,($F$67-($F$11/$E$5)))</f>
        <v>0</v>
      </c>
      <c r="G68" s="640">
        <f t="shared" si="7"/>
        <v>0</v>
      </c>
      <c r="H68" s="640">
        <f t="shared" si="8"/>
        <v>0</v>
      </c>
      <c r="I68" s="640"/>
      <c r="J68" s="644">
        <f t="shared" si="9"/>
        <v>0</v>
      </c>
    </row>
    <row r="69" spans="1:10" s="66" customFormat="1" x14ac:dyDescent="0.25">
      <c r="A69" s="640" t="s">
        <v>260</v>
      </c>
      <c r="B69" s="640">
        <f t="shared" si="6"/>
        <v>0</v>
      </c>
      <c r="C69" s="645">
        <f t="shared" si="10"/>
        <v>1767</v>
      </c>
      <c r="D69" s="645">
        <f t="shared" si="4"/>
        <v>1798</v>
      </c>
      <c r="E69" s="642">
        <f t="shared" si="0"/>
        <v>31</v>
      </c>
      <c r="F69" s="643">
        <f>IF(B69=0,0,($F$67-($F$11/$E$5)))</f>
        <v>0</v>
      </c>
      <c r="G69" s="640">
        <f t="shared" si="7"/>
        <v>0</v>
      </c>
      <c r="H69" s="640">
        <f t="shared" si="8"/>
        <v>0</v>
      </c>
      <c r="I69" s="640"/>
      <c r="J69" s="644">
        <f t="shared" si="9"/>
        <v>0</v>
      </c>
    </row>
    <row r="70" spans="1:10" s="66" customFormat="1" x14ac:dyDescent="0.25">
      <c r="A70" s="640" t="s">
        <v>261</v>
      </c>
      <c r="B70" s="640">
        <f t="shared" si="6"/>
        <v>0</v>
      </c>
      <c r="C70" s="645">
        <f t="shared" si="10"/>
        <v>1798</v>
      </c>
      <c r="D70" s="645">
        <f t="shared" si="4"/>
        <v>1829</v>
      </c>
      <c r="E70" s="642">
        <f t="shared" si="0"/>
        <v>30</v>
      </c>
      <c r="F70" s="643">
        <f>IF(B70=0,0,($F$67-($F$11/$E$5)))</f>
        <v>0</v>
      </c>
      <c r="G70" s="640">
        <f t="shared" si="7"/>
        <v>0</v>
      </c>
      <c r="H70" s="640">
        <f t="shared" si="8"/>
        <v>0</v>
      </c>
      <c r="I70" s="640">
        <f>IF(B70=0,0,($E$4/$E$5))</f>
        <v>0</v>
      </c>
      <c r="J70" s="644">
        <f t="shared" si="9"/>
        <v>0</v>
      </c>
    </row>
    <row r="71" spans="1:10" s="66" customFormat="1" x14ac:dyDescent="0.25">
      <c r="A71" s="640" t="s">
        <v>301</v>
      </c>
      <c r="B71" s="640">
        <f t="shared" si="6"/>
        <v>0</v>
      </c>
      <c r="C71" s="645">
        <f t="shared" si="10"/>
        <v>1829</v>
      </c>
      <c r="D71" s="645">
        <f t="shared" si="4"/>
        <v>1860</v>
      </c>
      <c r="E71" s="642">
        <f t="shared" ref="E71:E127" si="11">DAYS360(C71,D71,TRUE)</f>
        <v>30</v>
      </c>
      <c r="F71" s="643">
        <f>IF(B71=0,0,($F$70-($F$11/$E$5)))</f>
        <v>0</v>
      </c>
      <c r="G71" s="640">
        <f t="shared" si="7"/>
        <v>0</v>
      </c>
      <c r="H71" s="640">
        <f t="shared" si="8"/>
        <v>0</v>
      </c>
      <c r="I71" s="640"/>
      <c r="J71" s="644">
        <f t="shared" si="9"/>
        <v>0</v>
      </c>
    </row>
    <row r="72" spans="1:10" s="66" customFormat="1" x14ac:dyDescent="0.25">
      <c r="A72" s="640" t="s">
        <v>302</v>
      </c>
      <c r="B72" s="640">
        <f t="shared" si="6"/>
        <v>0</v>
      </c>
      <c r="C72" s="645">
        <f t="shared" si="10"/>
        <v>1860</v>
      </c>
      <c r="D72" s="645">
        <f t="shared" si="4"/>
        <v>1891</v>
      </c>
      <c r="E72" s="642">
        <f t="shared" si="11"/>
        <v>33</v>
      </c>
      <c r="F72" s="643">
        <f>IF(B72=0,0,($F$70-($F$11/$E$5)))</f>
        <v>0</v>
      </c>
      <c r="G72" s="640">
        <f t="shared" si="7"/>
        <v>0</v>
      </c>
      <c r="H72" s="640">
        <f t="shared" si="8"/>
        <v>0</v>
      </c>
      <c r="I72" s="640"/>
      <c r="J72" s="644">
        <f t="shared" si="9"/>
        <v>0</v>
      </c>
    </row>
    <row r="73" spans="1:10" s="66" customFormat="1" x14ac:dyDescent="0.25">
      <c r="A73" s="640" t="s">
        <v>303</v>
      </c>
      <c r="B73" s="640">
        <f t="shared" si="6"/>
        <v>0</v>
      </c>
      <c r="C73" s="645">
        <f t="shared" si="10"/>
        <v>1891</v>
      </c>
      <c r="D73" s="645">
        <f t="shared" si="4"/>
        <v>1922</v>
      </c>
      <c r="E73" s="642">
        <f t="shared" si="11"/>
        <v>30</v>
      </c>
      <c r="F73" s="643">
        <f>IF(B73=0,0,($F$70-($F$11/$E$5)))</f>
        <v>0</v>
      </c>
      <c r="G73" s="640">
        <f t="shared" si="7"/>
        <v>0</v>
      </c>
      <c r="H73" s="640">
        <f t="shared" si="8"/>
        <v>0</v>
      </c>
      <c r="I73" s="640">
        <f>IF(B73=0,0,($E$4/$E$5))</f>
        <v>0</v>
      </c>
      <c r="J73" s="644">
        <f t="shared" si="9"/>
        <v>0</v>
      </c>
    </row>
    <row r="74" spans="1:10" s="66" customFormat="1" x14ac:dyDescent="0.25">
      <c r="A74" s="640" t="s">
        <v>304</v>
      </c>
      <c r="B74" s="640">
        <f>IF((B73-I73)&lt;0,0,(B73-I73))</f>
        <v>0</v>
      </c>
      <c r="C74" s="645">
        <f t="shared" si="10"/>
        <v>1922</v>
      </c>
      <c r="D74" s="645">
        <f t="shared" si="4"/>
        <v>1953</v>
      </c>
      <c r="E74" s="642">
        <f t="shared" si="11"/>
        <v>31</v>
      </c>
      <c r="F74" s="643">
        <f>IF(B74=0,0,($F$73-($F$11/$E$5)))</f>
        <v>0</v>
      </c>
      <c r="G74" s="640">
        <f t="shared" si="7"/>
        <v>0</v>
      </c>
      <c r="H74" s="640">
        <f t="shared" si="8"/>
        <v>0</v>
      </c>
      <c r="I74" s="640"/>
      <c r="J74" s="644">
        <f t="shared" si="9"/>
        <v>0</v>
      </c>
    </row>
    <row r="75" spans="1:10" s="66" customFormat="1" x14ac:dyDescent="0.25">
      <c r="A75" s="640" t="s">
        <v>305</v>
      </c>
      <c r="B75" s="640">
        <f t="shared" ref="B75:B130" si="12">IF((B74-I74)&lt;0,0,(B74-I74))</f>
        <v>0</v>
      </c>
      <c r="C75" s="645">
        <f t="shared" si="10"/>
        <v>1953</v>
      </c>
      <c r="D75" s="645">
        <f t="shared" si="4"/>
        <v>1984</v>
      </c>
      <c r="E75" s="642">
        <f t="shared" si="11"/>
        <v>30</v>
      </c>
      <c r="F75" s="643">
        <f>IF(B75=0,0,($F$73-($F$11/$E$5)))</f>
        <v>0</v>
      </c>
      <c r="G75" s="640">
        <f t="shared" si="7"/>
        <v>0</v>
      </c>
      <c r="H75" s="640">
        <f t="shared" si="8"/>
        <v>0</v>
      </c>
      <c r="I75" s="640"/>
      <c r="J75" s="644">
        <f t="shared" si="9"/>
        <v>0</v>
      </c>
    </row>
    <row r="76" spans="1:10" s="66" customFormat="1" x14ac:dyDescent="0.25">
      <c r="A76" s="640" t="s">
        <v>306</v>
      </c>
      <c r="B76" s="640">
        <f t="shared" si="12"/>
        <v>0</v>
      </c>
      <c r="C76" s="645">
        <f t="shared" si="10"/>
        <v>1984</v>
      </c>
      <c r="D76" s="645">
        <f t="shared" ref="D76:D130" si="13">C76+31</f>
        <v>2015</v>
      </c>
      <c r="E76" s="642">
        <f t="shared" si="11"/>
        <v>31</v>
      </c>
      <c r="F76" s="643">
        <f>IF(B76=0,0,($F$73-($F$11/$E$5)))</f>
        <v>0</v>
      </c>
      <c r="G76" s="640">
        <f t="shared" si="7"/>
        <v>0</v>
      </c>
      <c r="H76" s="640">
        <f t="shared" si="8"/>
        <v>0</v>
      </c>
      <c r="I76" s="640">
        <f>IF(B76=0,0,($E$4/$E$5))</f>
        <v>0</v>
      </c>
      <c r="J76" s="644">
        <f t="shared" si="9"/>
        <v>0</v>
      </c>
    </row>
    <row r="77" spans="1:10" s="66" customFormat="1" x14ac:dyDescent="0.25">
      <c r="A77" s="640" t="s">
        <v>307</v>
      </c>
      <c r="B77" s="640">
        <f t="shared" si="12"/>
        <v>0</v>
      </c>
      <c r="C77" s="645">
        <f t="shared" si="10"/>
        <v>2015</v>
      </c>
      <c r="D77" s="645">
        <f t="shared" si="13"/>
        <v>2046</v>
      </c>
      <c r="E77" s="642">
        <f t="shared" si="11"/>
        <v>30</v>
      </c>
      <c r="F77" s="643">
        <f>IF(B77=0,0,($F$76-($F$11/$E$5)))</f>
        <v>0</v>
      </c>
      <c r="G77" s="640">
        <f t="shared" si="7"/>
        <v>0</v>
      </c>
      <c r="H77" s="640">
        <f t="shared" si="8"/>
        <v>0</v>
      </c>
      <c r="I77" s="640"/>
      <c r="J77" s="644">
        <f t="shared" si="9"/>
        <v>0</v>
      </c>
    </row>
    <row r="78" spans="1:10" s="66" customFormat="1" x14ac:dyDescent="0.25">
      <c r="A78" s="640" t="s">
        <v>308</v>
      </c>
      <c r="B78" s="640">
        <f t="shared" si="12"/>
        <v>0</v>
      </c>
      <c r="C78" s="645">
        <f t="shared" si="10"/>
        <v>2046</v>
      </c>
      <c r="D78" s="645">
        <f t="shared" si="13"/>
        <v>2077</v>
      </c>
      <c r="E78" s="642">
        <f t="shared" si="11"/>
        <v>30</v>
      </c>
      <c r="F78" s="643">
        <f>IF(B78=0,0,($F$76-($F$11/$E$5)))</f>
        <v>0</v>
      </c>
      <c r="G78" s="640">
        <f t="shared" si="7"/>
        <v>0</v>
      </c>
      <c r="H78" s="640">
        <f t="shared" si="8"/>
        <v>0</v>
      </c>
      <c r="I78" s="640"/>
      <c r="J78" s="644">
        <f t="shared" si="9"/>
        <v>0</v>
      </c>
    </row>
    <row r="79" spans="1:10" s="66" customFormat="1" x14ac:dyDescent="0.25">
      <c r="A79" s="640" t="s">
        <v>309</v>
      </c>
      <c r="B79" s="640">
        <f t="shared" si="12"/>
        <v>0</v>
      </c>
      <c r="C79" s="645">
        <f t="shared" si="10"/>
        <v>2077</v>
      </c>
      <c r="D79" s="645">
        <f t="shared" si="13"/>
        <v>2108</v>
      </c>
      <c r="E79" s="642">
        <f t="shared" si="11"/>
        <v>31</v>
      </c>
      <c r="F79" s="643">
        <f>IF(B79=0,0,($F$76-($F$11/$E$5)))</f>
        <v>0</v>
      </c>
      <c r="G79" s="640">
        <f t="shared" si="7"/>
        <v>0</v>
      </c>
      <c r="H79" s="640">
        <f t="shared" si="8"/>
        <v>0</v>
      </c>
      <c r="I79" s="640">
        <f>IF(B79=0,0,($E$4/$E$5))</f>
        <v>0</v>
      </c>
      <c r="J79" s="644">
        <f t="shared" si="9"/>
        <v>0</v>
      </c>
    </row>
    <row r="80" spans="1:10" s="66" customFormat="1" x14ac:dyDescent="0.25">
      <c r="A80" s="640" t="s">
        <v>310</v>
      </c>
      <c r="B80" s="640">
        <f t="shared" si="12"/>
        <v>0</v>
      </c>
      <c r="C80" s="645">
        <f t="shared" si="10"/>
        <v>2108</v>
      </c>
      <c r="D80" s="645">
        <f t="shared" si="13"/>
        <v>2139</v>
      </c>
      <c r="E80" s="642">
        <f t="shared" si="11"/>
        <v>30</v>
      </c>
      <c r="F80" s="643">
        <f>IF(B80=0,0,($F$79-($F$11/$E$5)))</f>
        <v>0</v>
      </c>
      <c r="G80" s="640">
        <f t="shared" si="7"/>
        <v>0</v>
      </c>
      <c r="H80" s="640">
        <f t="shared" si="8"/>
        <v>0</v>
      </c>
      <c r="I80" s="640"/>
      <c r="J80" s="644">
        <f t="shared" si="9"/>
        <v>0</v>
      </c>
    </row>
    <row r="81" spans="1:10" s="66" customFormat="1" x14ac:dyDescent="0.25">
      <c r="A81" s="640" t="s">
        <v>311</v>
      </c>
      <c r="B81" s="640">
        <f t="shared" si="12"/>
        <v>0</v>
      </c>
      <c r="C81" s="645">
        <f t="shared" si="10"/>
        <v>2139</v>
      </c>
      <c r="D81" s="645">
        <f t="shared" si="13"/>
        <v>2170</v>
      </c>
      <c r="E81" s="642">
        <f t="shared" si="11"/>
        <v>31</v>
      </c>
      <c r="F81" s="643">
        <f>IF(B81=0,0,($F$79-($F$11/$E$5)))</f>
        <v>0</v>
      </c>
      <c r="G81" s="640">
        <f t="shared" si="7"/>
        <v>0</v>
      </c>
      <c r="H81" s="640">
        <f t="shared" si="8"/>
        <v>0</v>
      </c>
      <c r="I81" s="640"/>
      <c r="J81" s="644">
        <f t="shared" si="9"/>
        <v>0</v>
      </c>
    </row>
    <row r="82" spans="1:10" s="66" customFormat="1" x14ac:dyDescent="0.25">
      <c r="A82" s="640" t="s">
        <v>312</v>
      </c>
      <c r="B82" s="640">
        <f t="shared" si="12"/>
        <v>0</v>
      </c>
      <c r="C82" s="645">
        <f t="shared" si="10"/>
        <v>2170</v>
      </c>
      <c r="D82" s="645">
        <f t="shared" si="13"/>
        <v>2201</v>
      </c>
      <c r="E82" s="642">
        <f t="shared" si="11"/>
        <v>30</v>
      </c>
      <c r="F82" s="643">
        <f>IF(B82=0,0,($F$79-($F$11/$E$5)))</f>
        <v>0</v>
      </c>
      <c r="G82" s="640">
        <f t="shared" si="7"/>
        <v>0</v>
      </c>
      <c r="H82" s="640">
        <f t="shared" si="8"/>
        <v>0</v>
      </c>
      <c r="I82" s="640">
        <f>IF(B82=0,0,($E$4/$E$5))</f>
        <v>0</v>
      </c>
      <c r="J82" s="644">
        <f t="shared" si="9"/>
        <v>0</v>
      </c>
    </row>
    <row r="83" spans="1:10" s="66" customFormat="1" x14ac:dyDescent="0.25">
      <c r="A83" s="640" t="s">
        <v>313</v>
      </c>
      <c r="B83" s="640">
        <f t="shared" si="12"/>
        <v>0</v>
      </c>
      <c r="C83" s="645">
        <f t="shared" si="10"/>
        <v>2201</v>
      </c>
      <c r="D83" s="645">
        <f t="shared" si="13"/>
        <v>2232</v>
      </c>
      <c r="E83" s="642">
        <f t="shared" si="11"/>
        <v>30</v>
      </c>
      <c r="F83" s="643">
        <f>IF(B83=0,0,($F$82-($F$11/$E$5)))</f>
        <v>0</v>
      </c>
      <c r="G83" s="640">
        <f t="shared" si="7"/>
        <v>0</v>
      </c>
      <c r="H83" s="640">
        <f t="shared" si="8"/>
        <v>0</v>
      </c>
      <c r="I83" s="640"/>
      <c r="J83" s="644">
        <f t="shared" si="9"/>
        <v>0</v>
      </c>
    </row>
    <row r="84" spans="1:10" s="66" customFormat="1" x14ac:dyDescent="0.25">
      <c r="A84" s="640" t="s">
        <v>314</v>
      </c>
      <c r="B84" s="640">
        <f t="shared" si="12"/>
        <v>0</v>
      </c>
      <c r="C84" s="645">
        <f t="shared" si="10"/>
        <v>2232</v>
      </c>
      <c r="D84" s="645">
        <f t="shared" si="13"/>
        <v>2263</v>
      </c>
      <c r="E84" s="642">
        <f t="shared" si="11"/>
        <v>33</v>
      </c>
      <c r="F84" s="643">
        <f>IF(B84=0,0,($F$82-($F$11/$E$5)))</f>
        <v>0</v>
      </c>
      <c r="G84" s="640">
        <f t="shared" si="7"/>
        <v>0</v>
      </c>
      <c r="H84" s="640">
        <f t="shared" si="8"/>
        <v>0</v>
      </c>
      <c r="I84" s="640"/>
      <c r="J84" s="644">
        <f t="shared" si="9"/>
        <v>0</v>
      </c>
    </row>
    <row r="85" spans="1:10" s="66" customFormat="1" x14ac:dyDescent="0.25">
      <c r="A85" s="640" t="s">
        <v>315</v>
      </c>
      <c r="B85" s="640">
        <f t="shared" si="12"/>
        <v>0</v>
      </c>
      <c r="C85" s="645">
        <f t="shared" si="10"/>
        <v>2263</v>
      </c>
      <c r="D85" s="645">
        <f t="shared" si="13"/>
        <v>2294</v>
      </c>
      <c r="E85" s="642">
        <f t="shared" si="11"/>
        <v>30</v>
      </c>
      <c r="F85" s="643">
        <f>IF(B85=0,0,($F$82-($F$11/$E$5)))</f>
        <v>0</v>
      </c>
      <c r="G85" s="640">
        <f t="shared" si="7"/>
        <v>0</v>
      </c>
      <c r="H85" s="640">
        <f t="shared" si="8"/>
        <v>0</v>
      </c>
      <c r="I85" s="640">
        <f>IF(B85=0,0,($E$4/$E$5))</f>
        <v>0</v>
      </c>
      <c r="J85" s="644">
        <f t="shared" si="9"/>
        <v>0</v>
      </c>
    </row>
    <row r="86" spans="1:10" s="66" customFormat="1" x14ac:dyDescent="0.25">
      <c r="A86" s="640" t="s">
        <v>316</v>
      </c>
      <c r="B86" s="640">
        <f t="shared" si="12"/>
        <v>0</v>
      </c>
      <c r="C86" s="645">
        <f t="shared" si="10"/>
        <v>2294</v>
      </c>
      <c r="D86" s="645">
        <f t="shared" si="13"/>
        <v>2325</v>
      </c>
      <c r="E86" s="642">
        <f t="shared" si="11"/>
        <v>31</v>
      </c>
      <c r="F86" s="643">
        <f>IF(B86=0,0,($F$85-($F$11/$E$5)))</f>
        <v>0</v>
      </c>
      <c r="G86" s="640">
        <f t="shared" si="7"/>
        <v>0</v>
      </c>
      <c r="H86" s="640">
        <f t="shared" si="8"/>
        <v>0</v>
      </c>
      <c r="I86" s="640"/>
      <c r="J86" s="644">
        <f t="shared" si="9"/>
        <v>0</v>
      </c>
    </row>
    <row r="87" spans="1:10" s="66" customFormat="1" x14ac:dyDescent="0.25">
      <c r="A87" s="640" t="s">
        <v>317</v>
      </c>
      <c r="B87" s="640">
        <f t="shared" si="12"/>
        <v>0</v>
      </c>
      <c r="C87" s="645">
        <f t="shared" si="10"/>
        <v>2325</v>
      </c>
      <c r="D87" s="645">
        <f t="shared" si="13"/>
        <v>2356</v>
      </c>
      <c r="E87" s="642">
        <f t="shared" si="11"/>
        <v>30</v>
      </c>
      <c r="F87" s="643">
        <f>IF(B87=0,0,($F$85-($F$11/$E$5)))</f>
        <v>0</v>
      </c>
      <c r="G87" s="640">
        <f t="shared" si="7"/>
        <v>0</v>
      </c>
      <c r="H87" s="640">
        <f t="shared" si="8"/>
        <v>0</v>
      </c>
      <c r="I87" s="640"/>
      <c r="J87" s="644">
        <f t="shared" si="9"/>
        <v>0</v>
      </c>
    </row>
    <row r="88" spans="1:10" s="66" customFormat="1" x14ac:dyDescent="0.25">
      <c r="A88" s="640" t="s">
        <v>318</v>
      </c>
      <c r="B88" s="640">
        <f t="shared" si="12"/>
        <v>0</v>
      </c>
      <c r="C88" s="645">
        <f t="shared" si="10"/>
        <v>2356</v>
      </c>
      <c r="D88" s="645">
        <f t="shared" si="13"/>
        <v>2387</v>
      </c>
      <c r="E88" s="642">
        <f t="shared" si="11"/>
        <v>31</v>
      </c>
      <c r="F88" s="643">
        <f>IF(B88=0,0,($F$85-($F$11/$E$5)))</f>
        <v>0</v>
      </c>
      <c r="G88" s="640">
        <f t="shared" si="7"/>
        <v>0</v>
      </c>
      <c r="H88" s="640">
        <f t="shared" si="8"/>
        <v>0</v>
      </c>
      <c r="I88" s="640">
        <f>IF(B88=0,0,($E$4/$E$5))</f>
        <v>0</v>
      </c>
      <c r="J88" s="644">
        <f t="shared" si="9"/>
        <v>0</v>
      </c>
    </row>
    <row r="89" spans="1:10" s="66" customFormat="1" x14ac:dyDescent="0.25">
      <c r="A89" s="640" t="s">
        <v>319</v>
      </c>
      <c r="B89" s="640">
        <f t="shared" si="12"/>
        <v>0</v>
      </c>
      <c r="C89" s="645">
        <f t="shared" si="10"/>
        <v>2387</v>
      </c>
      <c r="D89" s="645">
        <f t="shared" si="13"/>
        <v>2418</v>
      </c>
      <c r="E89" s="642">
        <f t="shared" si="11"/>
        <v>30</v>
      </c>
      <c r="F89" s="643">
        <f>IF(B89=0,0,($F$88-($F$11/$E$5)))</f>
        <v>0</v>
      </c>
      <c r="G89" s="640">
        <f t="shared" si="7"/>
        <v>0</v>
      </c>
      <c r="H89" s="640">
        <f t="shared" si="8"/>
        <v>0</v>
      </c>
      <c r="I89" s="640"/>
      <c r="J89" s="644">
        <f t="shared" si="9"/>
        <v>0</v>
      </c>
    </row>
    <row r="90" spans="1:10" s="66" customFormat="1" x14ac:dyDescent="0.25">
      <c r="A90" s="640" t="s">
        <v>320</v>
      </c>
      <c r="B90" s="640">
        <f t="shared" si="12"/>
        <v>0</v>
      </c>
      <c r="C90" s="645">
        <f t="shared" si="10"/>
        <v>2418</v>
      </c>
      <c r="D90" s="645">
        <f t="shared" si="13"/>
        <v>2449</v>
      </c>
      <c r="E90" s="642">
        <f t="shared" si="11"/>
        <v>30</v>
      </c>
      <c r="F90" s="643">
        <f>IF(B90=0,0,($F$88-($F$11/$E$5)))</f>
        <v>0</v>
      </c>
      <c r="G90" s="640">
        <f t="shared" si="7"/>
        <v>0</v>
      </c>
      <c r="H90" s="640">
        <f t="shared" si="8"/>
        <v>0</v>
      </c>
      <c r="I90" s="640"/>
      <c r="J90" s="644">
        <f t="shared" si="9"/>
        <v>0</v>
      </c>
    </row>
    <row r="91" spans="1:10" s="66" customFormat="1" x14ac:dyDescent="0.25">
      <c r="A91" s="640" t="s">
        <v>321</v>
      </c>
      <c r="B91" s="640">
        <f t="shared" si="12"/>
        <v>0</v>
      </c>
      <c r="C91" s="645">
        <f t="shared" si="10"/>
        <v>2449</v>
      </c>
      <c r="D91" s="645">
        <f t="shared" si="13"/>
        <v>2480</v>
      </c>
      <c r="E91" s="642">
        <f t="shared" si="11"/>
        <v>31</v>
      </c>
      <c r="F91" s="643">
        <f>IF(B91=0,0,($F$88-($F$11/$E$5)))</f>
        <v>0</v>
      </c>
      <c r="G91" s="640">
        <f t="shared" si="7"/>
        <v>0</v>
      </c>
      <c r="H91" s="640">
        <f t="shared" si="8"/>
        <v>0</v>
      </c>
      <c r="I91" s="640">
        <f>IF(B91=0,0,($E$4/$E$5))</f>
        <v>0</v>
      </c>
      <c r="J91" s="644">
        <f t="shared" si="9"/>
        <v>0</v>
      </c>
    </row>
    <row r="92" spans="1:10" s="66" customFormat="1" x14ac:dyDescent="0.25">
      <c r="A92" s="640" t="s">
        <v>322</v>
      </c>
      <c r="B92" s="640">
        <f t="shared" si="12"/>
        <v>0</v>
      </c>
      <c r="C92" s="645">
        <f t="shared" si="10"/>
        <v>2480</v>
      </c>
      <c r="D92" s="645">
        <f t="shared" si="13"/>
        <v>2511</v>
      </c>
      <c r="E92" s="642">
        <f t="shared" si="11"/>
        <v>30</v>
      </c>
      <c r="F92" s="643">
        <f>IF(B92=0,0,($F$91-($F$11/$E$5)))</f>
        <v>0</v>
      </c>
      <c r="G92" s="640">
        <f t="shared" si="7"/>
        <v>0</v>
      </c>
      <c r="H92" s="640">
        <f t="shared" si="8"/>
        <v>0</v>
      </c>
      <c r="I92" s="640"/>
      <c r="J92" s="644">
        <f t="shared" si="9"/>
        <v>0</v>
      </c>
    </row>
    <row r="93" spans="1:10" s="66" customFormat="1" x14ac:dyDescent="0.25">
      <c r="A93" s="640" t="s">
        <v>323</v>
      </c>
      <c r="B93" s="640">
        <f t="shared" si="12"/>
        <v>0</v>
      </c>
      <c r="C93" s="645">
        <f t="shared" si="10"/>
        <v>2511</v>
      </c>
      <c r="D93" s="645">
        <f t="shared" si="13"/>
        <v>2542</v>
      </c>
      <c r="E93" s="642">
        <f t="shared" si="11"/>
        <v>31</v>
      </c>
      <c r="F93" s="643">
        <f>IF(B93=0,0,($F$91-($F$11/$E$5)))</f>
        <v>0</v>
      </c>
      <c r="G93" s="640">
        <f t="shared" si="7"/>
        <v>0</v>
      </c>
      <c r="H93" s="640">
        <f t="shared" si="8"/>
        <v>0</v>
      </c>
      <c r="I93" s="640"/>
      <c r="J93" s="644">
        <f t="shared" si="9"/>
        <v>0</v>
      </c>
    </row>
    <row r="94" spans="1:10" s="66" customFormat="1" x14ac:dyDescent="0.25">
      <c r="A94" s="640" t="s">
        <v>324</v>
      </c>
      <c r="B94" s="640">
        <f t="shared" si="12"/>
        <v>0</v>
      </c>
      <c r="C94" s="645">
        <f t="shared" si="10"/>
        <v>2542</v>
      </c>
      <c r="D94" s="645">
        <f t="shared" si="13"/>
        <v>2573</v>
      </c>
      <c r="E94" s="642">
        <f t="shared" si="11"/>
        <v>30</v>
      </c>
      <c r="F94" s="643">
        <f>IF(B94=0,0,($F$91-($F$11/$E$5)))</f>
        <v>0</v>
      </c>
      <c r="G94" s="640">
        <f t="shared" si="7"/>
        <v>0</v>
      </c>
      <c r="H94" s="640">
        <f t="shared" si="8"/>
        <v>0</v>
      </c>
      <c r="I94" s="640">
        <f>IF(B94=0,0,($E$4/$E$5))</f>
        <v>0</v>
      </c>
      <c r="J94" s="644">
        <f t="shared" si="9"/>
        <v>0</v>
      </c>
    </row>
    <row r="95" spans="1:10" s="66" customFormat="1" x14ac:dyDescent="0.25">
      <c r="A95" s="640" t="s">
        <v>325</v>
      </c>
      <c r="B95" s="640">
        <f t="shared" si="12"/>
        <v>0</v>
      </c>
      <c r="C95" s="645">
        <f t="shared" si="10"/>
        <v>2573</v>
      </c>
      <c r="D95" s="645">
        <f t="shared" si="13"/>
        <v>2604</v>
      </c>
      <c r="E95" s="642">
        <f t="shared" si="11"/>
        <v>30</v>
      </c>
      <c r="F95" s="643">
        <f>IF(B95=0,0,($F$94-($F$11/$E$5)))</f>
        <v>0</v>
      </c>
      <c r="G95" s="640">
        <f t="shared" si="7"/>
        <v>0</v>
      </c>
      <c r="H95" s="640">
        <f t="shared" si="8"/>
        <v>0</v>
      </c>
      <c r="I95" s="640"/>
      <c r="J95" s="644">
        <f t="shared" si="9"/>
        <v>0</v>
      </c>
    </row>
    <row r="96" spans="1:10" s="66" customFormat="1" x14ac:dyDescent="0.25">
      <c r="A96" s="640" t="s">
        <v>325</v>
      </c>
      <c r="B96" s="640">
        <f t="shared" si="12"/>
        <v>0</v>
      </c>
      <c r="C96" s="645">
        <f t="shared" si="10"/>
        <v>2604</v>
      </c>
      <c r="D96" s="645">
        <f t="shared" si="13"/>
        <v>2635</v>
      </c>
      <c r="E96" s="642">
        <f t="shared" si="11"/>
        <v>33</v>
      </c>
      <c r="F96" s="643">
        <f>IF(B96=0,0,($F$94-($F$11/$E$5)))</f>
        <v>0</v>
      </c>
      <c r="G96" s="640">
        <f t="shared" si="7"/>
        <v>0</v>
      </c>
      <c r="H96" s="640">
        <f t="shared" si="8"/>
        <v>0</v>
      </c>
      <c r="I96" s="640"/>
      <c r="J96" s="644">
        <f t="shared" si="9"/>
        <v>0</v>
      </c>
    </row>
    <row r="97" spans="1:10" s="66" customFormat="1" x14ac:dyDescent="0.25">
      <c r="A97" s="640" t="s">
        <v>326</v>
      </c>
      <c r="B97" s="640">
        <f t="shared" si="12"/>
        <v>0</v>
      </c>
      <c r="C97" s="645">
        <f t="shared" si="10"/>
        <v>2635</v>
      </c>
      <c r="D97" s="645">
        <f t="shared" si="13"/>
        <v>2666</v>
      </c>
      <c r="E97" s="642">
        <f t="shared" si="11"/>
        <v>30</v>
      </c>
      <c r="F97" s="643">
        <f>IF(B97=0,0,($F$94-($F$11/$E$5)))</f>
        <v>0</v>
      </c>
      <c r="G97" s="640">
        <f t="shared" si="7"/>
        <v>0</v>
      </c>
      <c r="H97" s="640">
        <f t="shared" si="8"/>
        <v>0</v>
      </c>
      <c r="I97" s="640">
        <f>IF(B97=0,0,($E$4/$E$5))</f>
        <v>0</v>
      </c>
      <c r="J97" s="644">
        <f t="shared" si="9"/>
        <v>0</v>
      </c>
    </row>
    <row r="98" spans="1:10" s="66" customFormat="1" x14ac:dyDescent="0.25">
      <c r="A98" s="640" t="s">
        <v>327</v>
      </c>
      <c r="B98" s="640">
        <f t="shared" si="12"/>
        <v>0</v>
      </c>
      <c r="C98" s="645">
        <f t="shared" si="10"/>
        <v>2666</v>
      </c>
      <c r="D98" s="645">
        <f t="shared" si="13"/>
        <v>2697</v>
      </c>
      <c r="E98" s="642">
        <f t="shared" si="11"/>
        <v>31</v>
      </c>
      <c r="F98" s="643">
        <f>IF(B98=0,0,($F$97-($F$11/$E$5)))</f>
        <v>0</v>
      </c>
      <c r="G98" s="640">
        <f t="shared" si="7"/>
        <v>0</v>
      </c>
      <c r="H98" s="640">
        <f t="shared" si="8"/>
        <v>0</v>
      </c>
      <c r="I98" s="640"/>
      <c r="J98" s="644">
        <f t="shared" si="9"/>
        <v>0</v>
      </c>
    </row>
    <row r="99" spans="1:10" s="66" customFormat="1" x14ac:dyDescent="0.25">
      <c r="A99" s="640" t="s">
        <v>328</v>
      </c>
      <c r="B99" s="640">
        <f t="shared" si="12"/>
        <v>0</v>
      </c>
      <c r="C99" s="645">
        <f t="shared" si="10"/>
        <v>2697</v>
      </c>
      <c r="D99" s="645">
        <f t="shared" si="13"/>
        <v>2728</v>
      </c>
      <c r="E99" s="642">
        <f t="shared" si="11"/>
        <v>30</v>
      </c>
      <c r="F99" s="643">
        <f>IF(B99=0,0,($F$97-($F$11/$E$5)))</f>
        <v>0</v>
      </c>
      <c r="G99" s="640">
        <f t="shared" si="7"/>
        <v>0</v>
      </c>
      <c r="H99" s="640">
        <f t="shared" si="8"/>
        <v>0</v>
      </c>
      <c r="I99" s="640"/>
      <c r="J99" s="644">
        <f t="shared" si="9"/>
        <v>0</v>
      </c>
    </row>
    <row r="100" spans="1:10" s="66" customFormat="1" x14ac:dyDescent="0.25">
      <c r="A100" s="640" t="s">
        <v>329</v>
      </c>
      <c r="B100" s="640">
        <f t="shared" si="12"/>
        <v>0</v>
      </c>
      <c r="C100" s="645">
        <f t="shared" si="10"/>
        <v>2728</v>
      </c>
      <c r="D100" s="645">
        <f t="shared" si="13"/>
        <v>2759</v>
      </c>
      <c r="E100" s="642">
        <f t="shared" si="11"/>
        <v>31</v>
      </c>
      <c r="F100" s="643">
        <f>IF(B100=0,0,($F$97-($F$11/$E$5)))</f>
        <v>0</v>
      </c>
      <c r="G100" s="640">
        <f t="shared" ref="G100:G127" si="14">F100+B100</f>
        <v>0</v>
      </c>
      <c r="H100" s="640">
        <f t="shared" ref="H100:H127" si="15">$H$5/100/366*E100*G100</f>
        <v>0</v>
      </c>
      <c r="I100" s="640">
        <f>IF(B100=0,0,($E$4/$E$5))</f>
        <v>0</v>
      </c>
      <c r="J100" s="644">
        <f t="shared" ref="J100:J127" si="16">F100+H100+I100</f>
        <v>0</v>
      </c>
    </row>
    <row r="101" spans="1:10" s="66" customFormat="1" x14ac:dyDescent="0.25">
      <c r="A101" s="640" t="s">
        <v>330</v>
      </c>
      <c r="B101" s="640">
        <f t="shared" si="12"/>
        <v>0</v>
      </c>
      <c r="C101" s="645">
        <f t="shared" ref="C101:C127" si="17">D100</f>
        <v>2759</v>
      </c>
      <c r="D101" s="645">
        <f t="shared" si="13"/>
        <v>2790</v>
      </c>
      <c r="E101" s="642">
        <f t="shared" si="11"/>
        <v>30</v>
      </c>
      <c r="F101" s="643">
        <f>IF(B101=0,0,($F$100-($F$11/$E$5)))</f>
        <v>0</v>
      </c>
      <c r="G101" s="640">
        <f t="shared" si="14"/>
        <v>0</v>
      </c>
      <c r="H101" s="640">
        <f t="shared" si="15"/>
        <v>0</v>
      </c>
      <c r="I101" s="640"/>
      <c r="J101" s="644">
        <f t="shared" si="16"/>
        <v>0</v>
      </c>
    </row>
    <row r="102" spans="1:10" s="66" customFormat="1" x14ac:dyDescent="0.25">
      <c r="A102" s="640" t="s">
        <v>331</v>
      </c>
      <c r="B102" s="640">
        <f t="shared" si="12"/>
        <v>0</v>
      </c>
      <c r="C102" s="645">
        <f t="shared" si="17"/>
        <v>2790</v>
      </c>
      <c r="D102" s="645">
        <f t="shared" si="13"/>
        <v>2821</v>
      </c>
      <c r="E102" s="642">
        <f t="shared" si="11"/>
        <v>30</v>
      </c>
      <c r="F102" s="643">
        <f>IF(B102=0,0,($F$100-($F$11/$E$5)))</f>
        <v>0</v>
      </c>
      <c r="G102" s="640">
        <f t="shared" si="14"/>
        <v>0</v>
      </c>
      <c r="H102" s="640">
        <f t="shared" si="15"/>
        <v>0</v>
      </c>
      <c r="I102" s="640"/>
      <c r="J102" s="644">
        <f t="shared" si="16"/>
        <v>0</v>
      </c>
    </row>
    <row r="103" spans="1:10" s="66" customFormat="1" x14ac:dyDescent="0.25">
      <c r="A103" s="640" t="s">
        <v>332</v>
      </c>
      <c r="B103" s="640">
        <f t="shared" si="12"/>
        <v>0</v>
      </c>
      <c r="C103" s="645">
        <f t="shared" si="17"/>
        <v>2821</v>
      </c>
      <c r="D103" s="645">
        <f t="shared" si="13"/>
        <v>2852</v>
      </c>
      <c r="E103" s="642">
        <f t="shared" si="11"/>
        <v>31</v>
      </c>
      <c r="F103" s="643">
        <f>IF(B103=0,0,($F$100-($F$11/$E$5)))</f>
        <v>0</v>
      </c>
      <c r="G103" s="640">
        <f t="shared" si="14"/>
        <v>0</v>
      </c>
      <c r="H103" s="640">
        <f t="shared" si="15"/>
        <v>0</v>
      </c>
      <c r="I103" s="640">
        <f>IF(B103=0,0,($E$4/$E$5))</f>
        <v>0</v>
      </c>
      <c r="J103" s="644">
        <f t="shared" si="16"/>
        <v>0</v>
      </c>
    </row>
    <row r="104" spans="1:10" s="66" customFormat="1" x14ac:dyDescent="0.25">
      <c r="A104" s="640" t="s">
        <v>333</v>
      </c>
      <c r="B104" s="640">
        <f t="shared" si="12"/>
        <v>0</v>
      </c>
      <c r="C104" s="645">
        <f t="shared" si="17"/>
        <v>2852</v>
      </c>
      <c r="D104" s="645">
        <f t="shared" si="13"/>
        <v>2883</v>
      </c>
      <c r="E104" s="642">
        <f t="shared" si="11"/>
        <v>30</v>
      </c>
      <c r="F104" s="643">
        <f>IF(B104=0,0,($F$103-($F$11/$E$5)))</f>
        <v>0</v>
      </c>
      <c r="G104" s="640">
        <f t="shared" si="14"/>
        <v>0</v>
      </c>
      <c r="H104" s="640">
        <f t="shared" si="15"/>
        <v>0</v>
      </c>
      <c r="I104" s="640"/>
      <c r="J104" s="644">
        <f t="shared" si="16"/>
        <v>0</v>
      </c>
    </row>
    <row r="105" spans="1:10" s="66" customFormat="1" x14ac:dyDescent="0.25">
      <c r="A105" s="640" t="s">
        <v>334</v>
      </c>
      <c r="B105" s="640">
        <f t="shared" si="12"/>
        <v>0</v>
      </c>
      <c r="C105" s="645">
        <f t="shared" si="17"/>
        <v>2883</v>
      </c>
      <c r="D105" s="645">
        <f t="shared" si="13"/>
        <v>2914</v>
      </c>
      <c r="E105" s="642">
        <f t="shared" si="11"/>
        <v>31</v>
      </c>
      <c r="F105" s="643">
        <f>IF(B105=0,0,($F$103-($F$11/$E$5)))</f>
        <v>0</v>
      </c>
      <c r="G105" s="640">
        <f t="shared" si="14"/>
        <v>0</v>
      </c>
      <c r="H105" s="640">
        <f t="shared" si="15"/>
        <v>0</v>
      </c>
      <c r="I105" s="640"/>
      <c r="J105" s="644">
        <f t="shared" si="16"/>
        <v>0</v>
      </c>
    </row>
    <row r="106" spans="1:10" s="66" customFormat="1" x14ac:dyDescent="0.25">
      <c r="A106" s="640" t="s">
        <v>335</v>
      </c>
      <c r="B106" s="640">
        <f t="shared" si="12"/>
        <v>0</v>
      </c>
      <c r="C106" s="645">
        <f t="shared" si="17"/>
        <v>2914</v>
      </c>
      <c r="D106" s="645">
        <f t="shared" si="13"/>
        <v>2945</v>
      </c>
      <c r="E106" s="642">
        <f t="shared" si="11"/>
        <v>30</v>
      </c>
      <c r="F106" s="643">
        <f>IF(B106=0,0,($F$103-($F$11/$E$5)))</f>
        <v>0</v>
      </c>
      <c r="G106" s="640">
        <f t="shared" si="14"/>
        <v>0</v>
      </c>
      <c r="H106" s="640">
        <f t="shared" si="15"/>
        <v>0</v>
      </c>
      <c r="I106" s="640">
        <f>IF(B106=0,0,($E$4/$E$5))</f>
        <v>0</v>
      </c>
      <c r="J106" s="644">
        <f t="shared" si="16"/>
        <v>0</v>
      </c>
    </row>
    <row r="107" spans="1:10" s="66" customFormat="1" x14ac:dyDescent="0.25">
      <c r="A107" s="640" t="s">
        <v>336</v>
      </c>
      <c r="B107" s="640">
        <f t="shared" si="12"/>
        <v>0</v>
      </c>
      <c r="C107" s="645">
        <f t="shared" si="17"/>
        <v>2945</v>
      </c>
      <c r="D107" s="645">
        <f t="shared" si="13"/>
        <v>2976</v>
      </c>
      <c r="E107" s="642">
        <f t="shared" si="11"/>
        <v>30</v>
      </c>
      <c r="F107" s="643">
        <f>IF(B107=0,0,($F$106-($F$11/$E$5)))</f>
        <v>0</v>
      </c>
      <c r="G107" s="640">
        <f t="shared" si="14"/>
        <v>0</v>
      </c>
      <c r="H107" s="640">
        <f t="shared" si="15"/>
        <v>0</v>
      </c>
      <c r="I107" s="640"/>
      <c r="J107" s="644">
        <f t="shared" si="16"/>
        <v>0</v>
      </c>
    </row>
    <row r="108" spans="1:10" s="66" customFormat="1" x14ac:dyDescent="0.25">
      <c r="A108" s="640" t="s">
        <v>337</v>
      </c>
      <c r="B108" s="640">
        <f t="shared" si="12"/>
        <v>0</v>
      </c>
      <c r="C108" s="645">
        <f t="shared" si="17"/>
        <v>2976</v>
      </c>
      <c r="D108" s="645">
        <f t="shared" si="13"/>
        <v>3007</v>
      </c>
      <c r="E108" s="642">
        <f t="shared" si="11"/>
        <v>32</v>
      </c>
      <c r="F108" s="643">
        <f>IF(B108=0,0,($F$106-($F$11/$E$5)))</f>
        <v>0</v>
      </c>
      <c r="G108" s="640">
        <f t="shared" si="14"/>
        <v>0</v>
      </c>
      <c r="H108" s="640">
        <f t="shared" si="15"/>
        <v>0</v>
      </c>
      <c r="I108" s="640"/>
      <c r="J108" s="644">
        <f t="shared" si="16"/>
        <v>0</v>
      </c>
    </row>
    <row r="109" spans="1:10" s="66" customFormat="1" x14ac:dyDescent="0.25">
      <c r="A109" s="640" t="s">
        <v>338</v>
      </c>
      <c r="B109" s="640">
        <f t="shared" si="12"/>
        <v>0</v>
      </c>
      <c r="C109" s="645">
        <f t="shared" si="17"/>
        <v>3007</v>
      </c>
      <c r="D109" s="645">
        <f t="shared" si="13"/>
        <v>3038</v>
      </c>
      <c r="E109" s="642">
        <f t="shared" si="11"/>
        <v>30</v>
      </c>
      <c r="F109" s="643">
        <f>IF(B109=0,0,($F$106-($F$11/$E$5)))</f>
        <v>0</v>
      </c>
      <c r="G109" s="640">
        <f t="shared" si="14"/>
        <v>0</v>
      </c>
      <c r="H109" s="640">
        <f t="shared" si="15"/>
        <v>0</v>
      </c>
      <c r="I109" s="640">
        <f>IF(B109=0,0,($E$4/$E$5))</f>
        <v>0</v>
      </c>
      <c r="J109" s="644">
        <f t="shared" si="16"/>
        <v>0</v>
      </c>
    </row>
    <row r="110" spans="1:10" s="66" customFormat="1" x14ac:dyDescent="0.25">
      <c r="A110" s="640" t="s">
        <v>339</v>
      </c>
      <c r="B110" s="640">
        <f t="shared" si="12"/>
        <v>0</v>
      </c>
      <c r="C110" s="645">
        <f t="shared" si="17"/>
        <v>3038</v>
      </c>
      <c r="D110" s="645">
        <f t="shared" si="13"/>
        <v>3069</v>
      </c>
      <c r="E110" s="642">
        <f t="shared" si="11"/>
        <v>31</v>
      </c>
      <c r="F110" s="643">
        <f>IF(B110=0,0,($F$109-($F$11/$E$5)))</f>
        <v>0</v>
      </c>
      <c r="G110" s="640">
        <f t="shared" si="14"/>
        <v>0</v>
      </c>
      <c r="H110" s="640">
        <f t="shared" si="15"/>
        <v>0</v>
      </c>
      <c r="I110" s="640"/>
      <c r="J110" s="644">
        <f t="shared" si="16"/>
        <v>0</v>
      </c>
    </row>
    <row r="111" spans="1:10" s="66" customFormat="1" x14ac:dyDescent="0.25">
      <c r="A111" s="640" t="s">
        <v>340</v>
      </c>
      <c r="B111" s="640">
        <f t="shared" si="12"/>
        <v>0</v>
      </c>
      <c r="C111" s="645">
        <f t="shared" si="17"/>
        <v>3069</v>
      </c>
      <c r="D111" s="645">
        <f t="shared" si="13"/>
        <v>3100</v>
      </c>
      <c r="E111" s="642">
        <f t="shared" si="11"/>
        <v>30</v>
      </c>
      <c r="F111" s="643">
        <f>IF(B111=0,0,($F$109-($F$11/$E$5)))</f>
        <v>0</v>
      </c>
      <c r="G111" s="640">
        <f t="shared" si="14"/>
        <v>0</v>
      </c>
      <c r="H111" s="640">
        <f t="shared" si="15"/>
        <v>0</v>
      </c>
      <c r="I111" s="640"/>
      <c r="J111" s="644">
        <f t="shared" si="16"/>
        <v>0</v>
      </c>
    </row>
    <row r="112" spans="1:10" s="66" customFormat="1" x14ac:dyDescent="0.25">
      <c r="A112" s="640" t="s">
        <v>341</v>
      </c>
      <c r="B112" s="640">
        <f t="shared" si="12"/>
        <v>0</v>
      </c>
      <c r="C112" s="645">
        <f t="shared" si="17"/>
        <v>3100</v>
      </c>
      <c r="D112" s="645">
        <f t="shared" si="13"/>
        <v>3131</v>
      </c>
      <c r="E112" s="642">
        <f t="shared" si="11"/>
        <v>31</v>
      </c>
      <c r="F112" s="643">
        <f>IF(B112=0,0,($F$109-($F$11/$E$5)))</f>
        <v>0</v>
      </c>
      <c r="G112" s="640">
        <f t="shared" si="14"/>
        <v>0</v>
      </c>
      <c r="H112" s="640">
        <f t="shared" si="15"/>
        <v>0</v>
      </c>
      <c r="I112" s="640">
        <f>IF(B112=0,0,($E$4/$E$5))</f>
        <v>0</v>
      </c>
      <c r="J112" s="644">
        <f t="shared" si="16"/>
        <v>0</v>
      </c>
    </row>
    <row r="113" spans="1:10" s="66" customFormat="1" x14ac:dyDescent="0.25">
      <c r="A113" s="640" t="s">
        <v>342</v>
      </c>
      <c r="B113" s="640">
        <f t="shared" si="12"/>
        <v>0</v>
      </c>
      <c r="C113" s="645">
        <f t="shared" si="17"/>
        <v>3131</v>
      </c>
      <c r="D113" s="645">
        <f t="shared" si="13"/>
        <v>3162</v>
      </c>
      <c r="E113" s="642">
        <f t="shared" si="11"/>
        <v>30</v>
      </c>
      <c r="F113" s="643">
        <f>IF(B113=0,0,($F$112-($F$11/$E$5)))</f>
        <v>0</v>
      </c>
      <c r="G113" s="640">
        <f t="shared" si="14"/>
        <v>0</v>
      </c>
      <c r="H113" s="640">
        <f t="shared" si="15"/>
        <v>0</v>
      </c>
      <c r="I113" s="640"/>
      <c r="J113" s="644">
        <f t="shared" si="16"/>
        <v>0</v>
      </c>
    </row>
    <row r="114" spans="1:10" s="66" customFormat="1" x14ac:dyDescent="0.25">
      <c r="A114" s="640" t="s">
        <v>343</v>
      </c>
      <c r="B114" s="640">
        <f t="shared" si="12"/>
        <v>0</v>
      </c>
      <c r="C114" s="645">
        <f t="shared" si="17"/>
        <v>3162</v>
      </c>
      <c r="D114" s="645">
        <f t="shared" si="13"/>
        <v>3193</v>
      </c>
      <c r="E114" s="642">
        <f t="shared" si="11"/>
        <v>30</v>
      </c>
      <c r="F114" s="643">
        <f>IF(B114=0,0,($F$112-($F$11/$E$5)))</f>
        <v>0</v>
      </c>
      <c r="G114" s="640">
        <f t="shared" si="14"/>
        <v>0</v>
      </c>
      <c r="H114" s="640">
        <f t="shared" si="15"/>
        <v>0</v>
      </c>
      <c r="I114" s="640"/>
      <c r="J114" s="644">
        <f t="shared" si="16"/>
        <v>0</v>
      </c>
    </row>
    <row r="115" spans="1:10" s="66" customFormat="1" x14ac:dyDescent="0.25">
      <c r="A115" s="640" t="s">
        <v>344</v>
      </c>
      <c r="B115" s="640">
        <f t="shared" si="12"/>
        <v>0</v>
      </c>
      <c r="C115" s="645">
        <f t="shared" si="17"/>
        <v>3193</v>
      </c>
      <c r="D115" s="645">
        <f t="shared" si="13"/>
        <v>3224</v>
      </c>
      <c r="E115" s="642">
        <f t="shared" si="11"/>
        <v>31</v>
      </c>
      <c r="F115" s="643">
        <f>IF(B115=0,0,($F$112-($F$11/$E$5)))</f>
        <v>0</v>
      </c>
      <c r="G115" s="640">
        <f t="shared" si="14"/>
        <v>0</v>
      </c>
      <c r="H115" s="640">
        <f t="shared" si="15"/>
        <v>0</v>
      </c>
      <c r="I115" s="640">
        <f>IF(B115=0,0,($E$4/$E$5))</f>
        <v>0</v>
      </c>
      <c r="J115" s="644">
        <f t="shared" si="16"/>
        <v>0</v>
      </c>
    </row>
    <row r="116" spans="1:10" s="66" customFormat="1" x14ac:dyDescent="0.25">
      <c r="A116" s="640" t="s">
        <v>345</v>
      </c>
      <c r="B116" s="640">
        <f t="shared" si="12"/>
        <v>0</v>
      </c>
      <c r="C116" s="645">
        <f t="shared" si="17"/>
        <v>3224</v>
      </c>
      <c r="D116" s="645">
        <f t="shared" si="13"/>
        <v>3255</v>
      </c>
      <c r="E116" s="642">
        <f t="shared" si="11"/>
        <v>30</v>
      </c>
      <c r="F116" s="643">
        <f>IF(B116=0,0,($F$115-($F$11/$E$5)))</f>
        <v>0</v>
      </c>
      <c r="G116" s="640">
        <f t="shared" si="14"/>
        <v>0</v>
      </c>
      <c r="H116" s="640">
        <f t="shared" si="15"/>
        <v>0</v>
      </c>
      <c r="I116" s="640"/>
      <c r="J116" s="644">
        <f t="shared" si="16"/>
        <v>0</v>
      </c>
    </row>
    <row r="117" spans="1:10" s="66" customFormat="1" x14ac:dyDescent="0.25">
      <c r="A117" s="640" t="s">
        <v>346</v>
      </c>
      <c r="B117" s="640">
        <f t="shared" si="12"/>
        <v>0</v>
      </c>
      <c r="C117" s="645">
        <f t="shared" si="17"/>
        <v>3255</v>
      </c>
      <c r="D117" s="645">
        <f t="shared" si="13"/>
        <v>3286</v>
      </c>
      <c r="E117" s="642">
        <f t="shared" si="11"/>
        <v>31</v>
      </c>
      <c r="F117" s="643">
        <f>IF(B117=0,0,($F$115-($F$11/$E$5)))</f>
        <v>0</v>
      </c>
      <c r="G117" s="640">
        <f t="shared" si="14"/>
        <v>0</v>
      </c>
      <c r="H117" s="640">
        <f t="shared" si="15"/>
        <v>0</v>
      </c>
      <c r="I117" s="640"/>
      <c r="J117" s="644">
        <f t="shared" si="16"/>
        <v>0</v>
      </c>
    </row>
    <row r="118" spans="1:10" s="66" customFormat="1" x14ac:dyDescent="0.25">
      <c r="A118" s="640" t="s">
        <v>347</v>
      </c>
      <c r="B118" s="640">
        <f t="shared" si="12"/>
        <v>0</v>
      </c>
      <c r="C118" s="645">
        <f t="shared" si="17"/>
        <v>3286</v>
      </c>
      <c r="D118" s="645">
        <f t="shared" si="13"/>
        <v>3317</v>
      </c>
      <c r="E118" s="642">
        <f t="shared" si="11"/>
        <v>30</v>
      </c>
      <c r="F118" s="643">
        <f>IF(B118=0,0,($F$115-($F$11/$E$5)))</f>
        <v>0</v>
      </c>
      <c r="G118" s="640">
        <f t="shared" si="14"/>
        <v>0</v>
      </c>
      <c r="H118" s="640">
        <f t="shared" si="15"/>
        <v>0</v>
      </c>
      <c r="I118" s="640">
        <f>IF(B118=0,0,($E$4/$E$5))</f>
        <v>0</v>
      </c>
      <c r="J118" s="644">
        <f t="shared" si="16"/>
        <v>0</v>
      </c>
    </row>
    <row r="119" spans="1:10" s="66" customFormat="1" x14ac:dyDescent="0.25">
      <c r="A119" s="640" t="s">
        <v>348</v>
      </c>
      <c r="B119" s="640">
        <f t="shared" si="12"/>
        <v>0</v>
      </c>
      <c r="C119" s="645">
        <f t="shared" si="17"/>
        <v>3317</v>
      </c>
      <c r="D119" s="645">
        <f t="shared" si="13"/>
        <v>3348</v>
      </c>
      <c r="E119" s="642">
        <f t="shared" si="11"/>
        <v>32</v>
      </c>
      <c r="F119" s="643">
        <f>IF(B119=0,0,($F$118-($F$11/$E$5)))</f>
        <v>0</v>
      </c>
      <c r="G119" s="640">
        <f t="shared" si="14"/>
        <v>0</v>
      </c>
      <c r="H119" s="640">
        <f t="shared" si="15"/>
        <v>0</v>
      </c>
      <c r="I119" s="640"/>
      <c r="J119" s="644">
        <f t="shared" si="16"/>
        <v>0</v>
      </c>
    </row>
    <row r="120" spans="1:10" s="66" customFormat="1" x14ac:dyDescent="0.25">
      <c r="A120" s="640" t="s">
        <v>349</v>
      </c>
      <c r="B120" s="640">
        <f t="shared" si="12"/>
        <v>0</v>
      </c>
      <c r="C120" s="645">
        <f t="shared" si="17"/>
        <v>3348</v>
      </c>
      <c r="D120" s="645">
        <f t="shared" si="13"/>
        <v>3379</v>
      </c>
      <c r="E120" s="642">
        <f t="shared" si="11"/>
        <v>30</v>
      </c>
      <c r="F120" s="643">
        <f>IF(B120=0,0,($F$118-($F$11/$E$5)))</f>
        <v>0</v>
      </c>
      <c r="G120" s="640">
        <f t="shared" si="14"/>
        <v>0</v>
      </c>
      <c r="H120" s="640">
        <f t="shared" si="15"/>
        <v>0</v>
      </c>
      <c r="I120" s="640"/>
      <c r="J120" s="644">
        <f t="shared" si="16"/>
        <v>0</v>
      </c>
    </row>
    <row r="121" spans="1:10" s="66" customFormat="1" x14ac:dyDescent="0.25">
      <c r="A121" s="640" t="s">
        <v>350</v>
      </c>
      <c r="B121" s="640">
        <f t="shared" si="12"/>
        <v>0</v>
      </c>
      <c r="C121" s="645">
        <f t="shared" si="17"/>
        <v>3379</v>
      </c>
      <c r="D121" s="645">
        <f t="shared" si="13"/>
        <v>3410</v>
      </c>
      <c r="E121" s="642">
        <f t="shared" si="11"/>
        <v>31</v>
      </c>
      <c r="F121" s="643">
        <f>IF(B121=0,0,($F$118-($F$11/$E$5)))</f>
        <v>0</v>
      </c>
      <c r="G121" s="640">
        <f t="shared" si="14"/>
        <v>0</v>
      </c>
      <c r="H121" s="640">
        <f t="shared" si="15"/>
        <v>0</v>
      </c>
      <c r="I121" s="640">
        <f>IF(B121=0,0,($E$4/$E$5))</f>
        <v>0</v>
      </c>
      <c r="J121" s="644">
        <f t="shared" si="16"/>
        <v>0</v>
      </c>
    </row>
    <row r="122" spans="1:10" s="66" customFormat="1" x14ac:dyDescent="0.25">
      <c r="A122" s="640" t="s">
        <v>351</v>
      </c>
      <c r="B122" s="640">
        <f t="shared" si="12"/>
        <v>0</v>
      </c>
      <c r="C122" s="645">
        <f t="shared" si="17"/>
        <v>3410</v>
      </c>
      <c r="D122" s="645">
        <f t="shared" si="13"/>
        <v>3441</v>
      </c>
      <c r="E122" s="642">
        <f t="shared" si="11"/>
        <v>30</v>
      </c>
      <c r="F122" s="643">
        <f>IF(B122=0,0,($F$121-($F$11/$E$5)))</f>
        <v>0</v>
      </c>
      <c r="G122" s="640">
        <f t="shared" si="14"/>
        <v>0</v>
      </c>
      <c r="H122" s="640">
        <f t="shared" si="15"/>
        <v>0</v>
      </c>
      <c r="I122" s="640"/>
      <c r="J122" s="644">
        <f t="shared" si="16"/>
        <v>0</v>
      </c>
    </row>
    <row r="123" spans="1:10" s="66" customFormat="1" x14ac:dyDescent="0.25">
      <c r="A123" s="640" t="s">
        <v>352</v>
      </c>
      <c r="B123" s="640">
        <f t="shared" si="12"/>
        <v>0</v>
      </c>
      <c r="C123" s="645">
        <f t="shared" si="17"/>
        <v>3441</v>
      </c>
      <c r="D123" s="645">
        <f t="shared" si="13"/>
        <v>3472</v>
      </c>
      <c r="E123" s="642">
        <f t="shared" si="11"/>
        <v>31</v>
      </c>
      <c r="F123" s="643">
        <f>IF(B123=0,0,($F$121-($F$11/$E$5)))</f>
        <v>0</v>
      </c>
      <c r="G123" s="640">
        <f t="shared" si="14"/>
        <v>0</v>
      </c>
      <c r="H123" s="640">
        <f t="shared" si="15"/>
        <v>0</v>
      </c>
      <c r="I123" s="640"/>
      <c r="J123" s="644">
        <f t="shared" si="16"/>
        <v>0</v>
      </c>
    </row>
    <row r="124" spans="1:10" s="66" customFormat="1" x14ac:dyDescent="0.25">
      <c r="A124" s="640" t="s">
        <v>353</v>
      </c>
      <c r="B124" s="640">
        <f t="shared" si="12"/>
        <v>0</v>
      </c>
      <c r="C124" s="645">
        <f t="shared" si="17"/>
        <v>3472</v>
      </c>
      <c r="D124" s="645">
        <f t="shared" si="13"/>
        <v>3503</v>
      </c>
      <c r="E124" s="642">
        <f t="shared" si="11"/>
        <v>30</v>
      </c>
      <c r="F124" s="643">
        <f>IF(B124=0,0,($F$121-($F$11/$E$5)))</f>
        <v>0</v>
      </c>
      <c r="G124" s="640">
        <f t="shared" si="14"/>
        <v>0</v>
      </c>
      <c r="H124" s="640">
        <f t="shared" si="15"/>
        <v>0</v>
      </c>
      <c r="I124" s="640">
        <f>IF(B124=0,0,($E$4/$E$5))</f>
        <v>0</v>
      </c>
      <c r="J124" s="644">
        <f t="shared" si="16"/>
        <v>0</v>
      </c>
    </row>
    <row r="125" spans="1:10" s="66" customFormat="1" x14ac:dyDescent="0.25">
      <c r="A125" s="640" t="s">
        <v>354</v>
      </c>
      <c r="B125" s="640">
        <f t="shared" si="12"/>
        <v>0</v>
      </c>
      <c r="C125" s="645">
        <f t="shared" si="17"/>
        <v>3503</v>
      </c>
      <c r="D125" s="645">
        <f t="shared" si="13"/>
        <v>3534</v>
      </c>
      <c r="E125" s="642">
        <f t="shared" si="11"/>
        <v>30</v>
      </c>
      <c r="F125" s="643">
        <f>IF(B125=0,0,($F$124-($F$11/$E$5)))</f>
        <v>0</v>
      </c>
      <c r="G125" s="640">
        <f t="shared" si="14"/>
        <v>0</v>
      </c>
      <c r="H125" s="640">
        <f t="shared" si="15"/>
        <v>0</v>
      </c>
      <c r="I125" s="640"/>
      <c r="J125" s="644">
        <f t="shared" si="16"/>
        <v>0</v>
      </c>
    </row>
    <row r="126" spans="1:10" s="66" customFormat="1" x14ac:dyDescent="0.25">
      <c r="A126" s="640" t="s">
        <v>355</v>
      </c>
      <c r="B126" s="640">
        <f t="shared" si="12"/>
        <v>0</v>
      </c>
      <c r="C126" s="645">
        <f t="shared" si="17"/>
        <v>3534</v>
      </c>
      <c r="D126" s="645">
        <f t="shared" si="13"/>
        <v>3565</v>
      </c>
      <c r="E126" s="642">
        <f t="shared" si="11"/>
        <v>31</v>
      </c>
      <c r="F126" s="643">
        <f>IF(B126=0,0,($F$124-($F$11/$E$5)))</f>
        <v>0</v>
      </c>
      <c r="G126" s="640">
        <f t="shared" si="14"/>
        <v>0</v>
      </c>
      <c r="H126" s="640">
        <f t="shared" si="15"/>
        <v>0</v>
      </c>
      <c r="I126" s="640"/>
      <c r="J126" s="644">
        <f t="shared" si="16"/>
        <v>0</v>
      </c>
    </row>
    <row r="127" spans="1:10" s="66" customFormat="1" x14ac:dyDescent="0.25">
      <c r="A127" s="640" t="s">
        <v>356</v>
      </c>
      <c r="B127" s="640">
        <f t="shared" si="12"/>
        <v>0</v>
      </c>
      <c r="C127" s="645">
        <f t="shared" si="17"/>
        <v>3565</v>
      </c>
      <c r="D127" s="645">
        <f t="shared" si="13"/>
        <v>3596</v>
      </c>
      <c r="E127" s="642">
        <f t="shared" si="11"/>
        <v>30</v>
      </c>
      <c r="F127" s="643">
        <f>IF(B127=0,0,($F$124-($F$11/$E$5)))</f>
        <v>0</v>
      </c>
      <c r="G127" s="640">
        <f t="shared" si="14"/>
        <v>0</v>
      </c>
      <c r="H127" s="640">
        <f t="shared" si="15"/>
        <v>0</v>
      </c>
      <c r="I127" s="640">
        <f>IF(B127=0,0,($E$4/$E$5))</f>
        <v>0</v>
      </c>
      <c r="J127" s="644">
        <f t="shared" si="16"/>
        <v>0</v>
      </c>
    </row>
    <row r="128" spans="1:10" s="66" customFormat="1" x14ac:dyDescent="0.25">
      <c r="A128" s="640" t="s">
        <v>357</v>
      </c>
      <c r="B128" s="640">
        <f t="shared" si="12"/>
        <v>0</v>
      </c>
      <c r="C128" s="645">
        <f>D127</f>
        <v>3596</v>
      </c>
      <c r="D128" s="645">
        <f t="shared" si="13"/>
        <v>3627</v>
      </c>
      <c r="E128" s="642">
        <f>DAYS360(C128,D128,TRUE)</f>
        <v>31</v>
      </c>
      <c r="F128" s="643">
        <f>IF(B128=0,0,($F$127-($F$11/$E$5)))</f>
        <v>0</v>
      </c>
      <c r="G128" s="640">
        <f>F128+B128</f>
        <v>0</v>
      </c>
      <c r="H128" s="640">
        <f>$H$5/100/366*E128*G128</f>
        <v>0</v>
      </c>
      <c r="I128" s="640"/>
      <c r="J128" s="644">
        <f>F128+H128+I128</f>
        <v>0</v>
      </c>
    </row>
    <row r="129" spans="1:10" s="66" customFormat="1" x14ac:dyDescent="0.25">
      <c r="A129" s="640" t="s">
        <v>358</v>
      </c>
      <c r="B129" s="640">
        <f t="shared" si="12"/>
        <v>0</v>
      </c>
      <c r="C129" s="645">
        <f>D128</f>
        <v>3627</v>
      </c>
      <c r="D129" s="645">
        <f t="shared" si="13"/>
        <v>3658</v>
      </c>
      <c r="E129" s="642">
        <f>DAYS360(C129,D129,TRUE)</f>
        <v>30</v>
      </c>
      <c r="F129" s="643">
        <f>IF(B129=0,0,($F$127-($F$11/$E$5)))</f>
        <v>0</v>
      </c>
      <c r="G129" s="640">
        <f>F129+B129</f>
        <v>0</v>
      </c>
      <c r="H129" s="640">
        <f>$H$5/100/366*E129*G129</f>
        <v>0</v>
      </c>
      <c r="I129" s="640"/>
      <c r="J129" s="644">
        <f>F129+H129+I129</f>
        <v>0</v>
      </c>
    </row>
    <row r="130" spans="1:10" s="66" customFormat="1" x14ac:dyDescent="0.25">
      <c r="A130" s="640" t="s">
        <v>359</v>
      </c>
      <c r="B130" s="640">
        <f t="shared" si="12"/>
        <v>0</v>
      </c>
      <c r="C130" s="645">
        <f>D129</f>
        <v>3658</v>
      </c>
      <c r="D130" s="645">
        <f t="shared" si="13"/>
        <v>3689</v>
      </c>
      <c r="E130" s="642">
        <f>DAYS360(C130,D130,TRUE)</f>
        <v>30</v>
      </c>
      <c r="F130" s="643">
        <f>IF(B130=0,0,($F$127-($F$11/$E$5)))</f>
        <v>0</v>
      </c>
      <c r="G130" s="640">
        <f>F130+B130</f>
        <v>0</v>
      </c>
      <c r="H130" s="640">
        <f>$H$5/100/366*E130*G130</f>
        <v>0</v>
      </c>
      <c r="I130" s="640">
        <f>IF(B130=0,0,($E$4/$E$5))</f>
        <v>0</v>
      </c>
      <c r="J130" s="644">
        <f>F130+H130+I130</f>
        <v>0</v>
      </c>
    </row>
    <row r="131" spans="1:10" s="66" customFormat="1" x14ac:dyDescent="0.25">
      <c r="A131" s="647"/>
      <c r="B131" s="648"/>
      <c r="C131" s="649"/>
      <c r="D131" s="649"/>
      <c r="E131" s="650"/>
      <c r="F131" s="643">
        <f>SUM(F11:F130)</f>
        <v>0</v>
      </c>
      <c r="G131" s="652"/>
      <c r="H131" s="640">
        <f>SUM(H11:H130)</f>
        <v>0</v>
      </c>
      <c r="I131" s="640">
        <f>SUM(I11:I130)</f>
        <v>0</v>
      </c>
      <c r="J131" s="644">
        <f>SUM(J11:J130)</f>
        <v>0</v>
      </c>
    </row>
    <row r="132" spans="1:10" s="66" customFormat="1" x14ac:dyDescent="0.25">
      <c r="A132" s="654"/>
      <c r="B132" s="654"/>
      <c r="C132" s="655"/>
      <c r="D132" s="655"/>
      <c r="E132" s="656"/>
      <c r="F132" s="656"/>
      <c r="G132" s="654"/>
      <c r="H132" s="654"/>
      <c r="I132" s="654"/>
      <c r="J132" s="657"/>
    </row>
    <row r="133" spans="1:10" s="66" customFormat="1" x14ac:dyDescent="0.25">
      <c r="A133" s="654"/>
      <c r="B133" s="654"/>
      <c r="C133" s="655"/>
      <c r="D133" s="655"/>
      <c r="E133" s="656"/>
      <c r="F133" s="656"/>
      <c r="G133" s="654"/>
      <c r="H133" s="654"/>
      <c r="I133" s="654"/>
      <c r="J133" s="657"/>
    </row>
    <row r="134" spans="1:10" s="66" customFormat="1" x14ac:dyDescent="0.25">
      <c r="A134" s="654"/>
      <c r="B134" s="654"/>
      <c r="C134" s="655"/>
      <c r="D134" s="655"/>
      <c r="E134" s="656"/>
      <c r="F134" s="656"/>
      <c r="G134" s="654"/>
      <c r="H134" s="654"/>
      <c r="I134" s="654"/>
      <c r="J134" s="657"/>
    </row>
    <row r="135" spans="1:10" s="66" customFormat="1" x14ac:dyDescent="0.25">
      <c r="A135" s="654"/>
      <c r="B135" s="654"/>
      <c r="C135" s="655"/>
      <c r="D135" s="655"/>
      <c r="E135" s="656"/>
      <c r="F135" s="656"/>
      <c r="G135" s="654"/>
      <c r="H135" s="654"/>
      <c r="I135" s="654"/>
      <c r="J135" s="657"/>
    </row>
    <row r="136" spans="1:10" s="66" customFormat="1" ht="10.5" x14ac:dyDescent="0.15">
      <c r="C136" s="67"/>
      <c r="D136" s="67"/>
      <c r="E136" s="68"/>
      <c r="F136" s="68"/>
      <c r="J136" s="69"/>
    </row>
    <row r="137" spans="1:10" s="66" customFormat="1" ht="10.5" x14ac:dyDescent="0.15">
      <c r="C137" s="67"/>
      <c r="D137" s="67"/>
      <c r="E137" s="68"/>
      <c r="F137" s="68"/>
      <c r="J137" s="69"/>
    </row>
    <row r="138" spans="1:10" s="66" customFormat="1" ht="10.5" x14ac:dyDescent="0.15">
      <c r="C138" s="67"/>
      <c r="D138" s="67"/>
      <c r="E138" s="68"/>
      <c r="F138" s="68"/>
      <c r="J138" s="69"/>
    </row>
    <row r="139" spans="1:10" s="66" customFormat="1" ht="10.5" x14ac:dyDescent="0.15">
      <c r="C139" s="67"/>
      <c r="D139" s="67"/>
      <c r="E139" s="68"/>
      <c r="F139" s="68"/>
      <c r="J139" s="69"/>
    </row>
    <row r="140" spans="1:10" s="66" customFormat="1" ht="10.5" x14ac:dyDescent="0.15">
      <c r="C140" s="67"/>
      <c r="D140" s="67"/>
      <c r="E140" s="68"/>
      <c r="F140" s="68"/>
      <c r="J140" s="69"/>
    </row>
    <row r="141" spans="1:10" s="66" customFormat="1" ht="10.5" x14ac:dyDescent="0.15">
      <c r="C141" s="67"/>
      <c r="D141" s="67"/>
      <c r="E141" s="68"/>
      <c r="F141" s="68"/>
      <c r="J141" s="69"/>
    </row>
    <row r="142" spans="1:10" s="66" customFormat="1" ht="10.5" x14ac:dyDescent="0.15">
      <c r="C142" s="67"/>
      <c r="D142" s="67"/>
      <c r="E142" s="68"/>
      <c r="F142" s="68"/>
      <c r="J142" s="69"/>
    </row>
    <row r="143" spans="1:10" s="66" customFormat="1" ht="10.5" x14ac:dyDescent="0.15">
      <c r="C143" s="67"/>
      <c r="D143" s="67"/>
      <c r="E143" s="68"/>
      <c r="F143" s="68"/>
      <c r="J143" s="69"/>
    </row>
    <row r="144" spans="1:10" s="66" customFormat="1" ht="10.5" x14ac:dyDescent="0.15">
      <c r="C144" s="67"/>
      <c r="D144" s="67"/>
      <c r="E144" s="68"/>
      <c r="F144" s="68"/>
      <c r="J144" s="69"/>
    </row>
    <row r="145" spans="3:10" s="66" customFormat="1" ht="10.5" x14ac:dyDescent="0.15">
      <c r="C145" s="67"/>
      <c r="D145" s="67"/>
      <c r="E145" s="68"/>
      <c r="F145" s="68"/>
      <c r="J145" s="69"/>
    </row>
    <row r="146" spans="3:10" s="66" customFormat="1" ht="10.5" x14ac:dyDescent="0.15">
      <c r="C146" s="67"/>
      <c r="D146" s="67"/>
      <c r="E146" s="68"/>
      <c r="F146" s="68"/>
      <c r="J146" s="69"/>
    </row>
    <row r="147" spans="3:10" s="66" customFormat="1" ht="10.5" x14ac:dyDescent="0.15">
      <c r="C147" s="67"/>
      <c r="D147" s="67"/>
      <c r="E147" s="68"/>
      <c r="F147" s="68"/>
      <c r="J147" s="69"/>
    </row>
    <row r="148" spans="3:10" s="66" customFormat="1" ht="10.5" x14ac:dyDescent="0.15">
      <c r="C148" s="67"/>
      <c r="D148" s="67"/>
      <c r="E148" s="68"/>
      <c r="F148" s="68"/>
      <c r="J148" s="69"/>
    </row>
    <row r="149" spans="3:10" s="66" customFormat="1" ht="10.5" x14ac:dyDescent="0.15">
      <c r="C149" s="67"/>
      <c r="D149" s="67"/>
      <c r="E149" s="68"/>
      <c r="F149" s="68"/>
      <c r="J149" s="69"/>
    </row>
    <row r="150" spans="3:10" s="66" customFormat="1" ht="10.5" x14ac:dyDescent="0.15">
      <c r="C150" s="67"/>
      <c r="D150" s="67"/>
      <c r="E150" s="68"/>
      <c r="F150" s="68"/>
      <c r="J150" s="69"/>
    </row>
    <row r="151" spans="3:10" s="66" customFormat="1" ht="10.5" x14ac:dyDescent="0.15">
      <c r="C151" s="67"/>
      <c r="D151" s="67"/>
      <c r="E151" s="68"/>
      <c r="F151" s="68"/>
      <c r="J151" s="69"/>
    </row>
    <row r="152" spans="3:10" s="66" customFormat="1" ht="10.5" x14ac:dyDescent="0.15">
      <c r="C152" s="67"/>
      <c r="D152" s="67"/>
      <c r="E152" s="68"/>
      <c r="F152" s="68"/>
      <c r="J152" s="69"/>
    </row>
    <row r="153" spans="3:10" s="66" customFormat="1" ht="10.5" x14ac:dyDescent="0.15">
      <c r="C153" s="67"/>
      <c r="D153" s="67"/>
      <c r="E153" s="68"/>
      <c r="F153" s="68"/>
      <c r="J153" s="69"/>
    </row>
    <row r="154" spans="3:10" s="66" customFormat="1" ht="10.5" x14ac:dyDescent="0.15">
      <c r="C154" s="67"/>
      <c r="D154" s="67"/>
      <c r="E154" s="68"/>
      <c r="F154" s="68"/>
      <c r="J154" s="69"/>
    </row>
    <row r="155" spans="3:10" s="66" customFormat="1" ht="10.5" x14ac:dyDescent="0.15">
      <c r="C155" s="67"/>
      <c r="D155" s="67"/>
      <c r="E155" s="68"/>
      <c r="F155" s="68"/>
      <c r="J155" s="69"/>
    </row>
    <row r="156" spans="3:10" s="66" customFormat="1" ht="10.5" x14ac:dyDescent="0.15">
      <c r="C156" s="67"/>
      <c r="D156" s="67"/>
      <c r="E156" s="68"/>
      <c r="F156" s="68"/>
      <c r="J156" s="69"/>
    </row>
    <row r="157" spans="3:10" s="66" customFormat="1" ht="10.5" x14ac:dyDescent="0.15">
      <c r="C157" s="67"/>
      <c r="D157" s="67"/>
      <c r="E157" s="68"/>
      <c r="F157" s="68"/>
      <c r="J157" s="69"/>
    </row>
    <row r="158" spans="3:10" s="66" customFormat="1" ht="10.5" x14ac:dyDescent="0.15">
      <c r="C158" s="67"/>
      <c r="D158" s="67"/>
      <c r="E158" s="68"/>
      <c r="F158" s="68"/>
      <c r="J158" s="69"/>
    </row>
    <row r="159" spans="3:10" s="66" customFormat="1" ht="10.5" x14ac:dyDescent="0.15">
      <c r="C159" s="67"/>
      <c r="D159" s="67"/>
      <c r="E159" s="68"/>
      <c r="F159" s="68"/>
      <c r="J159" s="69"/>
    </row>
    <row r="160" spans="3:10" s="66" customFormat="1" ht="10.5" x14ac:dyDescent="0.15">
      <c r="C160" s="67"/>
      <c r="D160" s="67"/>
      <c r="E160" s="68"/>
      <c r="F160" s="68"/>
      <c r="J160" s="69"/>
    </row>
    <row r="161" spans="3:10" s="66" customFormat="1" ht="10.5" x14ac:dyDescent="0.15">
      <c r="C161" s="67"/>
      <c r="D161" s="67"/>
      <c r="E161" s="68"/>
      <c r="F161" s="68"/>
      <c r="J161" s="69"/>
    </row>
    <row r="162" spans="3:10" s="66" customFormat="1" ht="10.5" x14ac:dyDescent="0.15">
      <c r="C162" s="67"/>
      <c r="D162" s="67"/>
      <c r="E162" s="68"/>
      <c r="F162" s="68"/>
      <c r="J162" s="69"/>
    </row>
    <row r="163" spans="3:10" s="66" customFormat="1" ht="10.5" x14ac:dyDescent="0.15">
      <c r="C163" s="67"/>
      <c r="D163" s="67"/>
      <c r="E163" s="68"/>
      <c r="F163" s="68"/>
      <c r="J163" s="69"/>
    </row>
    <row r="164" spans="3:10" s="66" customFormat="1" ht="10.5" x14ac:dyDescent="0.15">
      <c r="C164" s="67"/>
      <c r="D164" s="67"/>
      <c r="E164" s="68"/>
      <c r="F164" s="68"/>
      <c r="J164" s="69"/>
    </row>
    <row r="165" spans="3:10" s="66" customFormat="1" ht="10.5" x14ac:dyDescent="0.15">
      <c r="C165" s="67"/>
      <c r="D165" s="67"/>
      <c r="E165" s="68"/>
      <c r="F165" s="68"/>
      <c r="J165" s="69"/>
    </row>
    <row r="166" spans="3:10" s="66" customFormat="1" ht="10.5" x14ac:dyDescent="0.15">
      <c r="C166" s="67"/>
      <c r="D166" s="67"/>
      <c r="E166" s="68"/>
      <c r="F166" s="68"/>
      <c r="J166" s="69"/>
    </row>
    <row r="167" spans="3:10" s="66" customFormat="1" ht="10.5" x14ac:dyDescent="0.15">
      <c r="C167" s="67"/>
      <c r="D167" s="67"/>
      <c r="E167" s="68"/>
      <c r="F167" s="68"/>
      <c r="J167" s="69"/>
    </row>
    <row r="168" spans="3:10" s="66" customFormat="1" ht="10.5" x14ac:dyDescent="0.15">
      <c r="C168" s="67"/>
      <c r="D168" s="67"/>
      <c r="E168" s="68"/>
      <c r="F168" s="68"/>
      <c r="J168" s="69"/>
    </row>
    <row r="169" spans="3:10" s="66" customFormat="1" ht="10.5" x14ac:dyDescent="0.15">
      <c r="C169" s="67"/>
      <c r="D169" s="67"/>
      <c r="E169" s="68"/>
      <c r="F169" s="68"/>
      <c r="J169" s="69"/>
    </row>
    <row r="170" spans="3:10" s="66" customFormat="1" ht="10.5" x14ac:dyDescent="0.15">
      <c r="C170" s="67"/>
      <c r="D170" s="67"/>
      <c r="E170" s="68"/>
      <c r="F170" s="68"/>
      <c r="J170" s="69"/>
    </row>
    <row r="171" spans="3:10" s="66" customFormat="1" ht="10.5" x14ac:dyDescent="0.15">
      <c r="C171" s="67"/>
      <c r="D171" s="67"/>
      <c r="E171" s="68"/>
      <c r="F171" s="68"/>
      <c r="J171" s="69"/>
    </row>
    <row r="172" spans="3:10" s="66" customFormat="1" ht="10.5" x14ac:dyDescent="0.15">
      <c r="C172" s="67"/>
      <c r="D172" s="67"/>
      <c r="E172" s="68"/>
      <c r="F172" s="68"/>
      <c r="J172" s="69"/>
    </row>
    <row r="173" spans="3:10" s="66" customFormat="1" ht="10.5" x14ac:dyDescent="0.15">
      <c r="C173" s="67"/>
      <c r="D173" s="67"/>
      <c r="E173" s="68"/>
      <c r="F173" s="68"/>
      <c r="J173" s="69"/>
    </row>
    <row r="174" spans="3:10" s="66" customFormat="1" ht="10.5" x14ac:dyDescent="0.15">
      <c r="C174" s="67"/>
      <c r="D174" s="67"/>
      <c r="E174" s="68"/>
      <c r="F174" s="68"/>
      <c r="J174" s="69"/>
    </row>
    <row r="175" spans="3:10" s="66" customFormat="1" ht="10.5" x14ac:dyDescent="0.15">
      <c r="C175" s="67"/>
      <c r="D175" s="67"/>
      <c r="E175" s="68"/>
      <c r="F175" s="68"/>
      <c r="J175" s="69"/>
    </row>
    <row r="176" spans="3:10" s="66" customFormat="1" ht="10.5" x14ac:dyDescent="0.15">
      <c r="C176" s="67"/>
      <c r="D176" s="67"/>
      <c r="E176" s="68"/>
      <c r="F176" s="68"/>
      <c r="J176" s="69"/>
    </row>
    <row r="177" spans="3:10" s="66" customFormat="1" ht="10.5" x14ac:dyDescent="0.15">
      <c r="C177" s="67"/>
      <c r="D177" s="67"/>
      <c r="E177" s="68"/>
      <c r="F177" s="68"/>
      <c r="J177" s="69"/>
    </row>
    <row r="178" spans="3:10" s="66" customFormat="1" ht="10.5" x14ac:dyDescent="0.15">
      <c r="C178" s="67"/>
      <c r="D178" s="67"/>
      <c r="E178" s="68"/>
      <c r="F178" s="68"/>
      <c r="J178" s="69"/>
    </row>
    <row r="179" spans="3:10" s="66" customFormat="1" ht="10.5" x14ac:dyDescent="0.15">
      <c r="C179" s="67"/>
      <c r="D179" s="67"/>
      <c r="E179" s="68"/>
      <c r="F179" s="68"/>
      <c r="J179" s="69"/>
    </row>
    <row r="180" spans="3:10" s="66" customFormat="1" ht="10.5" x14ac:dyDescent="0.15">
      <c r="C180" s="67"/>
      <c r="D180" s="67"/>
      <c r="E180" s="68"/>
      <c r="F180" s="68"/>
      <c r="J180" s="69"/>
    </row>
    <row r="181" spans="3:10" s="66" customFormat="1" ht="10.5" x14ac:dyDescent="0.15">
      <c r="C181" s="67"/>
      <c r="D181" s="67"/>
      <c r="E181" s="68"/>
      <c r="F181" s="68"/>
      <c r="J181" s="69"/>
    </row>
    <row r="182" spans="3:10" s="66" customFormat="1" ht="10.5" x14ac:dyDescent="0.15">
      <c r="C182" s="67"/>
      <c r="D182" s="67"/>
      <c r="E182" s="68"/>
      <c r="F182" s="68"/>
      <c r="J182" s="69"/>
    </row>
    <row r="183" spans="3:10" s="66" customFormat="1" ht="10.5" x14ac:dyDescent="0.15">
      <c r="C183" s="67"/>
      <c r="D183" s="67"/>
      <c r="E183" s="68"/>
      <c r="F183" s="68"/>
      <c r="J183" s="69"/>
    </row>
    <row r="184" spans="3:10" s="66" customFormat="1" ht="10.5" x14ac:dyDescent="0.15">
      <c r="C184" s="67"/>
      <c r="D184" s="67"/>
      <c r="E184" s="68"/>
      <c r="F184" s="68"/>
      <c r="J184" s="69"/>
    </row>
  </sheetData>
  <mergeCells count="1">
    <mergeCell ref="A1:I1"/>
  </mergeCells>
  <phoneticPr fontId="0" type="noConversion"/>
  <hyperlinks>
    <hyperlink ref="J1" location="'Financial Plan'!A1" display="Back" xr:uid="{00000000-0004-0000-0E00-000000000000}"/>
  </hyperlinks>
  <pageMargins left="0.78740157480314965" right="0.59055118110236227" top="0.78740157480314965" bottom="0.78740157480314965" header="0" footer="0"/>
  <pageSetup paperSize="9" scale="78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4"/>
  <sheetViews>
    <sheetView showGridLines="0" zoomScaleNormal="100" workbookViewId="0">
      <selection activeCell="J13" sqref="J13"/>
    </sheetView>
  </sheetViews>
  <sheetFormatPr defaultRowHeight="12.75" x14ac:dyDescent="0.2"/>
  <cols>
    <col min="1" max="1" width="1.28515625" style="10" customWidth="1"/>
    <col min="2" max="2" width="36.85546875" style="10" customWidth="1"/>
    <col min="3" max="7" width="10.7109375" style="10" customWidth="1"/>
    <col min="8" max="8" width="1.28515625" style="10" customWidth="1"/>
    <col min="9" max="9" width="9.140625" style="10"/>
    <col min="10" max="10" width="9.140625" style="9"/>
    <col min="11" max="16384" width="9.140625" style="10"/>
  </cols>
  <sheetData>
    <row r="1" spans="1:9" x14ac:dyDescent="0.2">
      <c r="A1" s="9"/>
      <c r="B1" s="140"/>
      <c r="C1" s="141"/>
      <c r="D1" s="141"/>
      <c r="E1" s="141"/>
      <c r="F1" s="141"/>
      <c r="G1" s="142"/>
      <c r="H1" s="9"/>
      <c r="I1" s="9"/>
    </row>
    <row r="2" spans="1:9" x14ac:dyDescent="0.2">
      <c r="A2" s="9"/>
      <c r="B2" s="143" t="s">
        <v>67</v>
      </c>
      <c r="C2" s="144"/>
      <c r="D2" s="144"/>
      <c r="E2" s="144"/>
      <c r="F2" s="144"/>
      <c r="G2" s="145" t="s">
        <v>51</v>
      </c>
      <c r="H2" s="9"/>
      <c r="I2" s="9"/>
    </row>
    <row r="3" spans="1:9" x14ac:dyDescent="0.2">
      <c r="A3" s="9"/>
      <c r="B3" s="87" t="s">
        <v>62</v>
      </c>
      <c r="C3" s="111"/>
      <c r="D3" s="112"/>
      <c r="E3" s="112"/>
      <c r="F3" s="112"/>
      <c r="G3" s="113"/>
      <c r="H3" s="9"/>
      <c r="I3" s="9"/>
    </row>
    <row r="4" spans="1:9" x14ac:dyDescent="0.2">
      <c r="A4" s="9"/>
      <c r="B4" s="88"/>
      <c r="C4" s="114"/>
      <c r="D4" s="115"/>
      <c r="E4" s="115"/>
      <c r="F4" s="115"/>
      <c r="G4" s="116"/>
      <c r="H4" s="9"/>
      <c r="I4" s="9"/>
    </row>
    <row r="5" spans="1:9" x14ac:dyDescent="0.2">
      <c r="A5" s="9"/>
      <c r="B5" s="110"/>
      <c r="C5" s="117"/>
      <c r="D5" s="118"/>
      <c r="E5" s="118"/>
      <c r="F5" s="118"/>
      <c r="G5" s="119"/>
      <c r="H5" s="9"/>
      <c r="I5" s="9"/>
    </row>
    <row r="6" spans="1:9" x14ac:dyDescent="0.2">
      <c r="A6" s="9"/>
      <c r="B6" s="87" t="s">
        <v>65</v>
      </c>
      <c r="C6" s="120"/>
      <c r="D6" s="121"/>
      <c r="E6" s="121"/>
      <c r="F6" s="121"/>
      <c r="G6" s="122"/>
      <c r="H6" s="9"/>
      <c r="I6" s="9"/>
    </row>
    <row r="7" spans="1:9" x14ac:dyDescent="0.2">
      <c r="A7" s="9"/>
      <c r="B7" s="88"/>
      <c r="C7" s="123"/>
      <c r="D7" s="124"/>
      <c r="E7" s="124"/>
      <c r="F7" s="124"/>
      <c r="G7" s="125"/>
      <c r="H7" s="9"/>
      <c r="I7" s="9"/>
    </row>
    <row r="8" spans="1:9" x14ac:dyDescent="0.2">
      <c r="A8" s="9"/>
      <c r="B8" s="110"/>
      <c r="C8" s="126"/>
      <c r="D8" s="127"/>
      <c r="E8" s="127"/>
      <c r="F8" s="127"/>
      <c r="G8" s="128"/>
      <c r="H8" s="9"/>
      <c r="I8" s="9"/>
    </row>
    <row r="9" spans="1:9" x14ac:dyDescent="0.2">
      <c r="A9" s="9"/>
      <c r="B9" s="87" t="s">
        <v>63</v>
      </c>
      <c r="C9" s="120"/>
      <c r="D9" s="121"/>
      <c r="E9" s="121"/>
      <c r="F9" s="121"/>
      <c r="G9" s="122"/>
      <c r="H9" s="9"/>
      <c r="I9" s="9"/>
    </row>
    <row r="10" spans="1:9" x14ac:dyDescent="0.2">
      <c r="A10" s="9"/>
      <c r="B10" s="88"/>
      <c r="C10" s="123"/>
      <c r="D10" s="124"/>
      <c r="E10" s="124"/>
      <c r="F10" s="124"/>
      <c r="G10" s="125"/>
      <c r="H10" s="9"/>
      <c r="I10" s="9"/>
    </row>
    <row r="11" spans="1:9" x14ac:dyDescent="0.2">
      <c r="A11" s="9"/>
      <c r="B11" s="89"/>
      <c r="C11" s="126"/>
      <c r="D11" s="127"/>
      <c r="E11" s="127"/>
      <c r="F11" s="127"/>
      <c r="G11" s="128"/>
      <c r="H11" s="9"/>
      <c r="I11" s="9"/>
    </row>
    <row r="12" spans="1:9" x14ac:dyDescent="0.2">
      <c r="A12" s="9"/>
      <c r="B12" s="87" t="s">
        <v>66</v>
      </c>
      <c r="C12" s="90"/>
      <c r="D12" s="91"/>
      <c r="E12" s="91"/>
      <c r="F12" s="91"/>
      <c r="G12" s="92"/>
      <c r="H12" s="9"/>
      <c r="I12" s="9"/>
    </row>
    <row r="13" spans="1:9" x14ac:dyDescent="0.2">
      <c r="A13" s="9"/>
      <c r="B13" s="88"/>
      <c r="C13" s="93"/>
      <c r="D13" s="94"/>
      <c r="E13" s="94"/>
      <c r="F13" s="94"/>
      <c r="G13" s="95"/>
      <c r="H13" s="9"/>
      <c r="I13" s="9"/>
    </row>
    <row r="14" spans="1:9" x14ac:dyDescent="0.2">
      <c r="A14" s="9"/>
      <c r="B14" s="88"/>
      <c r="C14" s="93"/>
      <c r="D14" s="94"/>
      <c r="E14" s="94"/>
      <c r="F14" s="94"/>
      <c r="G14" s="95"/>
      <c r="H14" s="9"/>
      <c r="I14" s="9"/>
    </row>
    <row r="15" spans="1:9" ht="12" customHeight="1" x14ac:dyDescent="0.2">
      <c r="A15" s="9"/>
      <c r="B15" s="88"/>
      <c r="C15" s="93"/>
      <c r="D15" s="94"/>
      <c r="E15" s="94"/>
      <c r="F15" s="94"/>
      <c r="G15" s="95"/>
      <c r="H15" s="9"/>
      <c r="I15" s="9"/>
    </row>
    <row r="16" spans="1:9" x14ac:dyDescent="0.2">
      <c r="A16" s="9"/>
      <c r="B16" s="88"/>
      <c r="C16" s="93"/>
      <c r="D16" s="94"/>
      <c r="E16" s="94"/>
      <c r="F16" s="94"/>
      <c r="G16" s="95"/>
      <c r="H16" s="9"/>
      <c r="I16" s="9"/>
    </row>
    <row r="17" spans="1:10" x14ac:dyDescent="0.2">
      <c r="A17" s="9"/>
      <c r="B17" s="89"/>
      <c r="C17" s="96"/>
      <c r="D17" s="97"/>
      <c r="E17" s="97"/>
      <c r="F17" s="97"/>
      <c r="G17" s="98"/>
      <c r="H17" s="9"/>
      <c r="I17" s="9"/>
    </row>
    <row r="18" spans="1:10" x14ac:dyDescent="0.2">
      <c r="A18" s="9"/>
      <c r="B18" s="87" t="s">
        <v>272</v>
      </c>
      <c r="C18" s="74"/>
      <c r="D18" s="75"/>
      <c r="E18" s="75"/>
      <c r="F18" s="75"/>
      <c r="G18" s="76"/>
      <c r="H18" s="9"/>
      <c r="I18" s="9"/>
    </row>
    <row r="19" spans="1:10" x14ac:dyDescent="0.2">
      <c r="A19" s="9"/>
      <c r="B19" s="88"/>
      <c r="C19" s="77"/>
      <c r="D19" s="78"/>
      <c r="E19" s="78"/>
      <c r="F19" s="78"/>
      <c r="G19" s="79"/>
      <c r="H19" s="9"/>
      <c r="I19" s="9"/>
    </row>
    <row r="20" spans="1:10" x14ac:dyDescent="0.2">
      <c r="A20" s="9"/>
      <c r="B20" s="88"/>
      <c r="C20" s="77"/>
      <c r="D20" s="78"/>
      <c r="E20" s="78"/>
      <c r="F20" s="78"/>
      <c r="G20" s="79"/>
      <c r="H20" s="9"/>
      <c r="I20" s="9"/>
    </row>
    <row r="21" spans="1:10" x14ac:dyDescent="0.2">
      <c r="A21" s="9"/>
      <c r="B21" s="88"/>
      <c r="C21" s="80"/>
      <c r="D21" s="78"/>
      <c r="E21" s="78"/>
      <c r="F21" s="78"/>
      <c r="G21" s="79"/>
      <c r="H21" s="9"/>
      <c r="I21" s="9"/>
    </row>
    <row r="22" spans="1:10" x14ac:dyDescent="0.2">
      <c r="A22" s="9"/>
      <c r="B22" s="89"/>
      <c r="C22" s="81"/>
      <c r="D22" s="82"/>
      <c r="E22" s="82"/>
      <c r="F22" s="82"/>
      <c r="G22" s="83"/>
      <c r="H22" s="9"/>
      <c r="I22" s="9"/>
    </row>
    <row r="23" spans="1:10" x14ac:dyDescent="0.2">
      <c r="A23" s="9"/>
      <c r="B23" s="84" t="s">
        <v>64</v>
      </c>
      <c r="C23" s="99"/>
      <c r="D23" s="100"/>
      <c r="E23" s="100"/>
      <c r="F23" s="101"/>
      <c r="G23" s="102"/>
      <c r="H23" s="9"/>
      <c r="I23" s="9"/>
    </row>
    <row r="24" spans="1:10" x14ac:dyDescent="0.2">
      <c r="A24" s="9"/>
      <c r="B24" s="85"/>
      <c r="C24" s="103"/>
      <c r="D24" s="104"/>
      <c r="E24" s="104"/>
      <c r="F24" s="105"/>
      <c r="G24" s="106"/>
      <c r="H24" s="9"/>
      <c r="I24" s="9"/>
    </row>
    <row r="25" spans="1:10" x14ac:dyDescent="0.2">
      <c r="A25" s="9"/>
      <c r="B25" s="85"/>
      <c r="C25" s="103"/>
      <c r="D25" s="104"/>
      <c r="E25" s="104"/>
      <c r="F25" s="105"/>
      <c r="G25" s="106"/>
      <c r="H25" s="9"/>
      <c r="I25" s="9"/>
    </row>
    <row r="26" spans="1:10" x14ac:dyDescent="0.2">
      <c r="A26" s="9"/>
      <c r="B26" s="85"/>
      <c r="C26" s="103"/>
      <c r="D26" s="104"/>
      <c r="E26" s="104"/>
      <c r="F26" s="105"/>
      <c r="G26" s="106"/>
      <c r="H26" s="9"/>
      <c r="I26" s="9"/>
    </row>
    <row r="27" spans="1:10" x14ac:dyDescent="0.2">
      <c r="A27" s="9"/>
      <c r="B27" s="86"/>
      <c r="C27" s="107"/>
      <c r="D27" s="105"/>
      <c r="E27" s="105"/>
      <c r="F27" s="105"/>
      <c r="G27" s="106"/>
      <c r="H27" s="9"/>
      <c r="I27" s="9"/>
    </row>
    <row r="28" spans="1:10" x14ac:dyDescent="0.2">
      <c r="A28" s="9"/>
      <c r="B28" s="86"/>
      <c r="C28" s="107"/>
      <c r="D28" s="105"/>
      <c r="E28" s="105"/>
      <c r="F28" s="108"/>
      <c r="G28" s="109"/>
      <c r="H28" s="9"/>
      <c r="I28" s="9"/>
    </row>
    <row r="29" spans="1:10" s="12" customFormat="1" x14ac:dyDescent="0.2">
      <c r="A29" s="11"/>
      <c r="B29" s="35"/>
      <c r="C29" s="61"/>
      <c r="D29" s="14"/>
      <c r="E29" s="61"/>
      <c r="F29" s="13"/>
      <c r="G29" s="13"/>
      <c r="H29" s="13"/>
      <c r="I29" s="11"/>
      <c r="J29" s="11"/>
    </row>
    <row r="30" spans="1:10" x14ac:dyDescent="0.2">
      <c r="A30" s="9"/>
      <c r="B30" s="9"/>
      <c r="C30" s="9"/>
      <c r="D30" s="9"/>
      <c r="E30" s="9"/>
      <c r="F30" s="9"/>
      <c r="G30" s="38" t="s">
        <v>52</v>
      </c>
      <c r="H30" s="9"/>
      <c r="I30" s="9"/>
    </row>
    <row r="31" spans="1:10" x14ac:dyDescent="0.2">
      <c r="A31" s="9"/>
      <c r="B31" s="9"/>
      <c r="C31" s="9"/>
      <c r="D31" s="9"/>
      <c r="E31" s="9"/>
      <c r="F31" s="9"/>
      <c r="G31" s="9"/>
      <c r="H31" s="9"/>
      <c r="I31" s="9"/>
    </row>
    <row r="32" spans="1:10" x14ac:dyDescent="0.2">
      <c r="A32" s="9"/>
      <c r="B32" s="9"/>
      <c r="C32" s="9"/>
      <c r="D32" s="9"/>
      <c r="E32" s="9"/>
      <c r="F32" s="9"/>
      <c r="G32" s="9"/>
      <c r="H32" s="9"/>
      <c r="I32" s="9"/>
    </row>
    <row r="33" spans="1:9" x14ac:dyDescent="0.2">
      <c r="A33" s="9"/>
      <c r="B33" s="9"/>
      <c r="C33" s="9"/>
      <c r="D33" s="9"/>
      <c r="E33" s="9"/>
      <c r="F33" s="9"/>
      <c r="G33" s="9"/>
      <c r="H33" s="9"/>
      <c r="I33" s="9"/>
    </row>
    <row r="34" spans="1:9" ht="23.25" customHeight="1" x14ac:dyDescent="0.2">
      <c r="A34" s="9"/>
      <c r="B34" s="9"/>
      <c r="C34" s="9"/>
      <c r="D34" s="9"/>
      <c r="E34" s="9"/>
      <c r="F34" s="9"/>
      <c r="G34" s="9"/>
      <c r="H34" s="9"/>
      <c r="I34" s="9"/>
    </row>
    <row r="35" spans="1:9" x14ac:dyDescent="0.2">
      <c r="A35" s="9"/>
      <c r="B35" s="9"/>
      <c r="C35" s="9"/>
      <c r="D35" s="9"/>
      <c r="E35" s="9"/>
      <c r="F35" s="9"/>
      <c r="G35" s="9"/>
      <c r="H35" s="9"/>
      <c r="I35" s="9"/>
    </row>
    <row r="36" spans="1:9" x14ac:dyDescent="0.2">
      <c r="A36" s="9"/>
      <c r="B36" s="9"/>
      <c r="C36" s="9"/>
      <c r="D36" s="9"/>
      <c r="E36" s="9"/>
      <c r="F36" s="9"/>
      <c r="G36" s="9"/>
      <c r="H36" s="9"/>
      <c r="I36" s="9"/>
    </row>
    <row r="37" spans="1:9" x14ac:dyDescent="0.2">
      <c r="A37" s="9"/>
      <c r="B37" s="9"/>
      <c r="C37" s="9"/>
      <c r="D37" s="9"/>
      <c r="E37" s="9"/>
      <c r="F37" s="9"/>
      <c r="G37" s="9"/>
      <c r="H37" s="9"/>
      <c r="I37" s="9"/>
    </row>
    <row r="38" spans="1:9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9" x14ac:dyDescent="0.2">
      <c r="A39" s="9"/>
      <c r="B39" s="9"/>
      <c r="C39" s="9"/>
      <c r="D39" s="9"/>
      <c r="E39" s="9"/>
      <c r="F39" s="9"/>
      <c r="G39" s="9"/>
      <c r="H39" s="9"/>
      <c r="I39" s="9"/>
    </row>
    <row r="40" spans="1:9" x14ac:dyDescent="0.2">
      <c r="A40" s="9"/>
      <c r="B40" s="9"/>
      <c r="C40" s="9"/>
      <c r="D40" s="9"/>
      <c r="E40" s="9"/>
      <c r="F40" s="9"/>
      <c r="G40" s="9"/>
      <c r="H40" s="9"/>
      <c r="I40" s="9"/>
    </row>
    <row r="41" spans="1:9" x14ac:dyDescent="0.2">
      <c r="A41" s="9"/>
      <c r="B41" s="9"/>
      <c r="C41" s="9"/>
      <c r="D41" s="9"/>
      <c r="E41" s="9"/>
      <c r="F41" s="9"/>
      <c r="G41" s="9"/>
      <c r="H41" s="9"/>
      <c r="I41" s="9"/>
    </row>
    <row r="42" spans="1:9" x14ac:dyDescent="0.2">
      <c r="A42" s="9"/>
      <c r="B42" s="9"/>
      <c r="C42" s="9"/>
      <c r="D42" s="9"/>
      <c r="E42" s="9"/>
      <c r="F42" s="9"/>
      <c r="G42" s="9"/>
      <c r="H42" s="9"/>
      <c r="I42" s="9"/>
    </row>
    <row r="43" spans="1:9" x14ac:dyDescent="0.2">
      <c r="A43" s="9"/>
      <c r="B43" s="9"/>
      <c r="C43" s="9"/>
      <c r="D43" s="9"/>
      <c r="E43" s="9"/>
      <c r="F43" s="9"/>
      <c r="G43" s="9"/>
      <c r="H43" s="9"/>
      <c r="I43" s="9"/>
    </row>
    <row r="44" spans="1:9" x14ac:dyDescent="0.2">
      <c r="A44" s="9"/>
      <c r="B44" s="9"/>
      <c r="C44" s="9"/>
      <c r="D44" s="9"/>
      <c r="E44" s="9"/>
      <c r="F44" s="9"/>
      <c r="G44" s="9"/>
      <c r="H44" s="9"/>
      <c r="I44" s="9"/>
    </row>
    <row r="45" spans="1:9" x14ac:dyDescent="0.2">
      <c r="A45" s="9"/>
      <c r="B45" s="9"/>
      <c r="C45" s="9"/>
      <c r="D45" s="9"/>
      <c r="E45" s="9"/>
      <c r="F45" s="9"/>
      <c r="G45" s="9"/>
      <c r="H45" s="9"/>
      <c r="I45" s="9"/>
    </row>
    <row r="46" spans="1:9" x14ac:dyDescent="0.2">
      <c r="A46" s="9"/>
      <c r="B46" s="9"/>
      <c r="C46" s="9"/>
      <c r="D46" s="9"/>
      <c r="E46" s="9"/>
      <c r="F46" s="9"/>
      <c r="G46" s="9"/>
      <c r="H46" s="9"/>
      <c r="I46" s="9"/>
    </row>
    <row r="47" spans="1:9" x14ac:dyDescent="0.2">
      <c r="A47" s="9"/>
      <c r="B47" s="9"/>
      <c r="C47" s="9"/>
      <c r="D47" s="9"/>
      <c r="E47" s="9"/>
      <c r="F47" s="9"/>
      <c r="G47" s="9"/>
      <c r="H47" s="9"/>
      <c r="I47" s="9"/>
    </row>
    <row r="48" spans="1:9" x14ac:dyDescent="0.2">
      <c r="A48" s="9"/>
      <c r="B48" s="9"/>
      <c r="C48" s="9"/>
      <c r="D48" s="9"/>
      <c r="E48" s="9"/>
      <c r="F48" s="9"/>
      <c r="G48" s="9"/>
      <c r="H48" s="9"/>
      <c r="I48" s="9"/>
    </row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</sheetData>
  <mergeCells count="12">
    <mergeCell ref="B3:B5"/>
    <mergeCell ref="C3:G5"/>
    <mergeCell ref="C9:G11"/>
    <mergeCell ref="B9:B11"/>
    <mergeCell ref="B6:B8"/>
    <mergeCell ref="C6:G8"/>
    <mergeCell ref="C18:G22"/>
    <mergeCell ref="B23:B28"/>
    <mergeCell ref="B12:B17"/>
    <mergeCell ref="C12:G17"/>
    <mergeCell ref="C23:G28"/>
    <mergeCell ref="B18:B22"/>
  </mergeCells>
  <phoneticPr fontId="8" type="noConversion"/>
  <hyperlinks>
    <hyperlink ref="G2" location="'Financial Plan'!A1" display="Back" xr:uid="{00000000-0004-0000-0100-000000000000}"/>
    <hyperlink ref="G30" location="'Description Of Business'!C1" display="To the top" xr:uid="{00000000-0004-0000-0100-000001000000}"/>
  </hyperlinks>
  <printOptions horizontalCentered="1"/>
  <pageMargins left="0.19685039370078741" right="0.19685039370078741" top="1.1811023622047245" bottom="0.39370078740157483" header="0.23622047244094491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3"/>
  <sheetViews>
    <sheetView showGridLines="0" zoomScaleNormal="100" workbookViewId="0">
      <selection activeCell="B40" sqref="B40"/>
    </sheetView>
  </sheetViews>
  <sheetFormatPr defaultRowHeight="12.75" x14ac:dyDescent="0.2"/>
  <cols>
    <col min="1" max="1" width="1.28515625" customWidth="1"/>
    <col min="2" max="2" width="36.7109375" customWidth="1"/>
    <col min="3" max="20" width="9.7109375" customWidth="1"/>
    <col min="21" max="21" width="1.28515625" customWidth="1"/>
  </cols>
  <sheetData>
    <row r="1" spans="1:21" ht="14.25" x14ac:dyDescent="0.25">
      <c r="A1" s="146"/>
      <c r="B1" s="147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9"/>
      <c r="U1" s="146"/>
    </row>
    <row r="2" spans="1:21" ht="14.25" x14ac:dyDescent="0.25">
      <c r="A2" s="146"/>
      <c r="B2" s="150" t="s">
        <v>84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2" t="s">
        <v>51</v>
      </c>
      <c r="U2" s="146"/>
    </row>
    <row r="3" spans="1:21" ht="14.25" x14ac:dyDescent="0.25">
      <c r="A3" s="146"/>
      <c r="B3" s="153"/>
      <c r="C3" s="154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55"/>
      <c r="P3" s="156"/>
      <c r="Q3" s="146"/>
      <c r="R3" s="146"/>
      <c r="S3" s="157"/>
      <c r="T3" s="158"/>
      <c r="U3" s="146"/>
    </row>
    <row r="4" spans="1:21" ht="14.25" x14ac:dyDescent="0.25">
      <c r="A4" s="146"/>
      <c r="B4" s="153"/>
      <c r="C4" s="159" t="s">
        <v>109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1"/>
      <c r="P4" s="160"/>
      <c r="Q4" s="162" t="s">
        <v>13</v>
      </c>
      <c r="R4" s="162"/>
      <c r="S4" s="163"/>
      <c r="T4" s="158"/>
      <c r="U4" s="146"/>
    </row>
    <row r="5" spans="1:21" ht="15" thickBot="1" x14ac:dyDescent="0.3">
      <c r="A5" s="146"/>
      <c r="B5" s="164"/>
      <c r="C5" s="165" t="s">
        <v>36</v>
      </c>
      <c r="D5" s="165" t="s">
        <v>37</v>
      </c>
      <c r="E5" s="165" t="s">
        <v>38</v>
      </c>
      <c r="F5" s="165" t="s">
        <v>39</v>
      </c>
      <c r="G5" s="165" t="s">
        <v>40</v>
      </c>
      <c r="H5" s="165" t="s">
        <v>41</v>
      </c>
      <c r="I5" s="165" t="s">
        <v>42</v>
      </c>
      <c r="J5" s="165" t="s">
        <v>43</v>
      </c>
      <c r="K5" s="165" t="s">
        <v>44</v>
      </c>
      <c r="L5" s="165" t="s">
        <v>45</v>
      </c>
      <c r="M5" s="165" t="s">
        <v>46</v>
      </c>
      <c r="N5" s="165" t="s">
        <v>47</v>
      </c>
      <c r="O5" s="166" t="s">
        <v>53</v>
      </c>
      <c r="P5" s="167" t="s">
        <v>17</v>
      </c>
      <c r="Q5" s="168" t="s">
        <v>14</v>
      </c>
      <c r="R5" s="168" t="s">
        <v>15</v>
      </c>
      <c r="S5" s="169" t="s">
        <v>16</v>
      </c>
      <c r="T5" s="170" t="s">
        <v>18</v>
      </c>
      <c r="U5" s="146"/>
    </row>
    <row r="6" spans="1:21" ht="14.25" x14ac:dyDescent="0.25">
      <c r="A6" s="146"/>
      <c r="B6" s="171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3"/>
      <c r="P6" s="174"/>
      <c r="Q6" s="172"/>
      <c r="R6" s="172"/>
      <c r="S6" s="172"/>
      <c r="T6" s="175"/>
      <c r="U6" s="146"/>
    </row>
    <row r="7" spans="1:21" ht="14.25" x14ac:dyDescent="0.25">
      <c r="A7" s="146"/>
      <c r="B7" s="176" t="s">
        <v>73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8"/>
      <c r="N7" s="178"/>
      <c r="O7" s="179"/>
      <c r="P7" s="180"/>
      <c r="Q7" s="177"/>
      <c r="R7" s="177"/>
      <c r="S7" s="177"/>
      <c r="T7" s="181" t="s">
        <v>49</v>
      </c>
      <c r="U7" s="146"/>
    </row>
    <row r="8" spans="1:21" ht="14.25" x14ac:dyDescent="0.25">
      <c r="A8" s="146"/>
      <c r="B8" s="182" t="s">
        <v>19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4">
        <f>SUM(C8:N8)</f>
        <v>0</v>
      </c>
      <c r="P8" s="185"/>
      <c r="Q8" s="183"/>
      <c r="R8" s="183"/>
      <c r="S8" s="183"/>
      <c r="T8" s="186">
        <f t="shared" ref="T8:T13" si="0">SUM(P8:S8)</f>
        <v>0</v>
      </c>
      <c r="U8" s="146"/>
    </row>
    <row r="9" spans="1:21" ht="14.25" x14ac:dyDescent="0.25">
      <c r="A9" s="146"/>
      <c r="B9" s="182" t="s">
        <v>20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4">
        <f>SUM(C9:N9)</f>
        <v>0</v>
      </c>
      <c r="P9" s="185"/>
      <c r="Q9" s="183"/>
      <c r="R9" s="183"/>
      <c r="S9" s="183"/>
      <c r="T9" s="186">
        <f t="shared" si="0"/>
        <v>0</v>
      </c>
      <c r="U9" s="146"/>
    </row>
    <row r="10" spans="1:21" ht="14.25" x14ac:dyDescent="0.25">
      <c r="A10" s="146"/>
      <c r="B10" s="182" t="s">
        <v>21</v>
      </c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4">
        <f>SUM(C10:N10)</f>
        <v>0</v>
      </c>
      <c r="P10" s="185"/>
      <c r="Q10" s="183"/>
      <c r="R10" s="183"/>
      <c r="S10" s="183"/>
      <c r="T10" s="186">
        <f t="shared" si="0"/>
        <v>0</v>
      </c>
      <c r="U10" s="146"/>
    </row>
    <row r="11" spans="1:21" ht="14.25" x14ac:dyDescent="0.25">
      <c r="A11" s="146"/>
      <c r="B11" s="182" t="s">
        <v>22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4">
        <f>SUM(C11:N11)</f>
        <v>0</v>
      </c>
      <c r="P11" s="185"/>
      <c r="Q11" s="183"/>
      <c r="R11" s="183"/>
      <c r="S11" s="183"/>
      <c r="T11" s="186">
        <f t="shared" si="0"/>
        <v>0</v>
      </c>
      <c r="U11" s="146"/>
    </row>
    <row r="12" spans="1:21" ht="15" thickBot="1" x14ac:dyDescent="0.3">
      <c r="A12" s="146"/>
      <c r="B12" s="187" t="s">
        <v>23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9">
        <f>SUM(C12:N12)</f>
        <v>0</v>
      </c>
      <c r="P12" s="190"/>
      <c r="Q12" s="188"/>
      <c r="R12" s="188"/>
      <c r="S12" s="188"/>
      <c r="T12" s="191">
        <f t="shared" si="0"/>
        <v>0</v>
      </c>
      <c r="U12" s="146"/>
    </row>
    <row r="13" spans="1:21" ht="15" thickBot="1" x14ac:dyDescent="0.3">
      <c r="A13" s="146"/>
      <c r="B13" s="192" t="s">
        <v>74</v>
      </c>
      <c r="C13" s="193">
        <f t="shared" ref="C13:S13" si="1">SUM(C8:C12)</f>
        <v>0</v>
      </c>
      <c r="D13" s="193">
        <f t="shared" ref="D13:L13" si="2">SUM(D8:D12)</f>
        <v>0</v>
      </c>
      <c r="E13" s="193">
        <f t="shared" si="2"/>
        <v>0</v>
      </c>
      <c r="F13" s="193">
        <f t="shared" si="2"/>
        <v>0</v>
      </c>
      <c r="G13" s="193">
        <f t="shared" si="2"/>
        <v>0</v>
      </c>
      <c r="H13" s="193">
        <f t="shared" si="2"/>
        <v>0</v>
      </c>
      <c r="I13" s="193">
        <f t="shared" si="2"/>
        <v>0</v>
      </c>
      <c r="J13" s="193">
        <f t="shared" si="2"/>
        <v>0</v>
      </c>
      <c r="K13" s="193">
        <f t="shared" si="2"/>
        <v>0</v>
      </c>
      <c r="L13" s="193">
        <f t="shared" si="2"/>
        <v>0</v>
      </c>
      <c r="M13" s="193">
        <f t="shared" si="1"/>
        <v>0</v>
      </c>
      <c r="N13" s="193">
        <f t="shared" si="1"/>
        <v>0</v>
      </c>
      <c r="O13" s="194">
        <f t="shared" si="1"/>
        <v>0</v>
      </c>
      <c r="P13" s="195">
        <f t="shared" si="1"/>
        <v>0</v>
      </c>
      <c r="Q13" s="193">
        <f t="shared" si="1"/>
        <v>0</v>
      </c>
      <c r="R13" s="193">
        <f t="shared" si="1"/>
        <v>0</v>
      </c>
      <c r="S13" s="193">
        <f t="shared" si="1"/>
        <v>0</v>
      </c>
      <c r="T13" s="196">
        <f t="shared" si="0"/>
        <v>0</v>
      </c>
      <c r="U13" s="146"/>
    </row>
    <row r="14" spans="1:21" ht="14.25" x14ac:dyDescent="0.25">
      <c r="A14" s="146"/>
      <c r="B14" s="197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9"/>
      <c r="P14" s="200"/>
      <c r="Q14" s="198"/>
      <c r="R14" s="198"/>
      <c r="S14" s="198"/>
      <c r="T14" s="201"/>
      <c r="U14" s="146"/>
    </row>
    <row r="15" spans="1:21" ht="14.25" x14ac:dyDescent="0.25">
      <c r="A15" s="146"/>
      <c r="B15" s="176" t="s">
        <v>24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3"/>
      <c r="P15" s="204"/>
      <c r="Q15" s="202"/>
      <c r="R15" s="202"/>
      <c r="S15" s="202"/>
      <c r="T15" s="205"/>
      <c r="U15" s="146"/>
    </row>
    <row r="16" spans="1:21" ht="14.25" x14ac:dyDescent="0.25">
      <c r="A16" s="146"/>
      <c r="B16" s="176" t="s">
        <v>85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6"/>
      <c r="O16" s="207"/>
      <c r="P16" s="204"/>
      <c r="Q16" s="202"/>
      <c r="R16" s="202"/>
      <c r="S16" s="202"/>
      <c r="T16" s="208"/>
      <c r="U16" s="146"/>
    </row>
    <row r="17" spans="1:21" ht="14.25" x14ac:dyDescent="0.25">
      <c r="A17" s="146"/>
      <c r="B17" s="209" t="s">
        <v>86</v>
      </c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1"/>
      <c r="O17" s="184">
        <f>SUM(C17:N17)</f>
        <v>0</v>
      </c>
      <c r="P17" s="212"/>
      <c r="Q17" s="210"/>
      <c r="R17" s="210"/>
      <c r="S17" s="210"/>
      <c r="T17" s="186">
        <f>SUM(P17:S17)</f>
        <v>0</v>
      </c>
      <c r="U17" s="146"/>
    </row>
    <row r="18" spans="1:21" ht="14.25" x14ac:dyDescent="0.25">
      <c r="A18" s="146"/>
      <c r="B18" s="182" t="s">
        <v>87</v>
      </c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184">
        <f>SUM(C18:N18)</f>
        <v>0</v>
      </c>
      <c r="P18" s="212"/>
      <c r="Q18" s="211"/>
      <c r="R18" s="211"/>
      <c r="S18" s="211"/>
      <c r="T18" s="186">
        <f>SUM(P18:S18)</f>
        <v>0</v>
      </c>
      <c r="U18" s="146"/>
    </row>
    <row r="19" spans="1:21" ht="14.25" x14ac:dyDescent="0.25">
      <c r="A19" s="146"/>
      <c r="B19" s="176" t="s">
        <v>88</v>
      </c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13"/>
      <c r="N19" s="214"/>
      <c r="O19" s="215"/>
      <c r="P19" s="216"/>
      <c r="Q19" s="206"/>
      <c r="R19" s="206"/>
      <c r="S19" s="206"/>
      <c r="T19" s="217"/>
      <c r="U19" s="146"/>
    </row>
    <row r="20" spans="1:21" ht="14.25" x14ac:dyDescent="0.25">
      <c r="A20" s="146"/>
      <c r="B20" s="182" t="s">
        <v>89</v>
      </c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184">
        <f>SUM(C20:N20)</f>
        <v>0</v>
      </c>
      <c r="P20" s="218"/>
      <c r="Q20" s="211"/>
      <c r="R20" s="211"/>
      <c r="S20" s="211"/>
      <c r="T20" s="186">
        <f>SUM(P20:S20)</f>
        <v>0</v>
      </c>
      <c r="U20" s="146"/>
    </row>
    <row r="21" spans="1:21" ht="14.25" x14ac:dyDescent="0.25">
      <c r="A21" s="146"/>
      <c r="B21" s="182" t="s">
        <v>90</v>
      </c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184">
        <f>SUM(C21:N21)</f>
        <v>0</v>
      </c>
      <c r="P21" s="218"/>
      <c r="Q21" s="211"/>
      <c r="R21" s="211"/>
      <c r="S21" s="211"/>
      <c r="T21" s="186">
        <f>SUM(P21:S21)</f>
        <v>0</v>
      </c>
      <c r="U21" s="146"/>
    </row>
    <row r="22" spans="1:21" ht="14.25" x14ac:dyDescent="0.25">
      <c r="A22" s="146"/>
      <c r="B22" s="182" t="s">
        <v>91</v>
      </c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184">
        <f>SUM(C22:N22)</f>
        <v>0</v>
      </c>
      <c r="P22" s="218"/>
      <c r="Q22" s="211"/>
      <c r="R22" s="211"/>
      <c r="S22" s="211"/>
      <c r="T22" s="186">
        <f>SUM(P22:S22)</f>
        <v>0</v>
      </c>
      <c r="U22" s="146"/>
    </row>
    <row r="23" spans="1:21" ht="14.25" x14ac:dyDescent="0.25">
      <c r="A23" s="146"/>
      <c r="B23" s="176" t="s">
        <v>92</v>
      </c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06"/>
      <c r="N23" s="206"/>
      <c r="O23" s="215"/>
      <c r="P23" s="216"/>
      <c r="Q23" s="206"/>
      <c r="R23" s="206"/>
      <c r="S23" s="206"/>
      <c r="T23" s="217"/>
      <c r="U23" s="146"/>
    </row>
    <row r="24" spans="1:21" ht="14.25" x14ac:dyDescent="0.25">
      <c r="A24" s="146"/>
      <c r="B24" s="182" t="s">
        <v>93</v>
      </c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184">
        <f t="shared" ref="O24:O44" si="3">SUM(C24:N24)</f>
        <v>0</v>
      </c>
      <c r="P24" s="218"/>
      <c r="Q24" s="211"/>
      <c r="R24" s="211"/>
      <c r="S24" s="211"/>
      <c r="T24" s="186">
        <f t="shared" ref="T24:T40" si="4">SUM(P24:S24)</f>
        <v>0</v>
      </c>
      <c r="U24" s="146"/>
    </row>
    <row r="25" spans="1:21" ht="14.25" x14ac:dyDescent="0.25">
      <c r="A25" s="146"/>
      <c r="B25" s="182" t="s">
        <v>94</v>
      </c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184">
        <f t="shared" si="3"/>
        <v>0</v>
      </c>
      <c r="P25" s="218"/>
      <c r="Q25" s="211"/>
      <c r="R25" s="211"/>
      <c r="S25" s="211"/>
      <c r="T25" s="186">
        <f t="shared" si="4"/>
        <v>0</v>
      </c>
      <c r="U25" s="146"/>
    </row>
    <row r="26" spans="1:21" ht="14.25" x14ac:dyDescent="0.25">
      <c r="A26" s="146"/>
      <c r="B26" s="182" t="s">
        <v>95</v>
      </c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184">
        <f t="shared" si="3"/>
        <v>0</v>
      </c>
      <c r="P26" s="218"/>
      <c r="Q26" s="211"/>
      <c r="R26" s="211"/>
      <c r="S26" s="211"/>
      <c r="T26" s="186">
        <f t="shared" si="4"/>
        <v>0</v>
      </c>
      <c r="U26" s="146"/>
    </row>
    <row r="27" spans="1:21" ht="14.25" x14ac:dyDescent="0.25">
      <c r="A27" s="146"/>
      <c r="B27" s="182" t="s">
        <v>108</v>
      </c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184">
        <f t="shared" si="3"/>
        <v>0</v>
      </c>
      <c r="P27" s="218"/>
      <c r="Q27" s="211"/>
      <c r="R27" s="211"/>
      <c r="S27" s="211"/>
      <c r="T27" s="186">
        <f t="shared" si="4"/>
        <v>0</v>
      </c>
      <c r="U27" s="146"/>
    </row>
    <row r="28" spans="1:21" ht="14.25" x14ac:dyDescent="0.25">
      <c r="A28" s="146"/>
      <c r="B28" s="182" t="s">
        <v>96</v>
      </c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184">
        <f t="shared" si="3"/>
        <v>0</v>
      </c>
      <c r="P28" s="218"/>
      <c r="Q28" s="211"/>
      <c r="R28" s="211"/>
      <c r="S28" s="211"/>
      <c r="T28" s="186">
        <f t="shared" si="4"/>
        <v>0</v>
      </c>
      <c r="U28" s="146"/>
    </row>
    <row r="29" spans="1:21" ht="14.25" x14ac:dyDescent="0.25">
      <c r="A29" s="146"/>
      <c r="B29" s="182" t="s">
        <v>97</v>
      </c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184">
        <f t="shared" si="3"/>
        <v>0</v>
      </c>
      <c r="P29" s="218"/>
      <c r="Q29" s="211"/>
      <c r="R29" s="211"/>
      <c r="S29" s="211"/>
      <c r="T29" s="186">
        <f t="shared" si="4"/>
        <v>0</v>
      </c>
      <c r="U29" s="146"/>
    </row>
    <row r="30" spans="1:21" ht="14.25" x14ac:dyDescent="0.25">
      <c r="A30" s="146"/>
      <c r="B30" s="182" t="s">
        <v>98</v>
      </c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184">
        <f t="shared" si="3"/>
        <v>0</v>
      </c>
      <c r="P30" s="218"/>
      <c r="Q30" s="211"/>
      <c r="R30" s="211"/>
      <c r="S30" s="211"/>
      <c r="T30" s="186">
        <f t="shared" si="4"/>
        <v>0</v>
      </c>
      <c r="U30" s="146"/>
    </row>
    <row r="31" spans="1:21" ht="14.25" x14ac:dyDescent="0.25">
      <c r="A31" s="146"/>
      <c r="B31" s="182" t="s">
        <v>99</v>
      </c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184">
        <f t="shared" si="3"/>
        <v>0</v>
      </c>
      <c r="P31" s="218"/>
      <c r="Q31" s="211"/>
      <c r="R31" s="211"/>
      <c r="S31" s="211"/>
      <c r="T31" s="186">
        <f t="shared" si="4"/>
        <v>0</v>
      </c>
      <c r="U31" s="146"/>
    </row>
    <row r="32" spans="1:21" ht="14.25" x14ac:dyDescent="0.25">
      <c r="A32" s="146"/>
      <c r="B32" s="182" t="s">
        <v>106</v>
      </c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184">
        <f t="shared" si="3"/>
        <v>0</v>
      </c>
      <c r="P32" s="218"/>
      <c r="Q32" s="211"/>
      <c r="R32" s="211"/>
      <c r="S32" s="211"/>
      <c r="T32" s="186">
        <f t="shared" si="4"/>
        <v>0</v>
      </c>
      <c r="U32" s="146"/>
    </row>
    <row r="33" spans="1:21" ht="14.25" x14ac:dyDescent="0.25">
      <c r="A33" s="146"/>
      <c r="B33" s="182" t="s">
        <v>7</v>
      </c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184">
        <f t="shared" si="3"/>
        <v>0</v>
      </c>
      <c r="P33" s="218"/>
      <c r="Q33" s="211"/>
      <c r="R33" s="211"/>
      <c r="S33" s="211"/>
      <c r="T33" s="186">
        <f t="shared" si="4"/>
        <v>0</v>
      </c>
      <c r="U33" s="146"/>
    </row>
    <row r="34" spans="1:21" ht="14.25" x14ac:dyDescent="0.25">
      <c r="A34" s="146"/>
      <c r="B34" s="182" t="s">
        <v>100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184">
        <f t="shared" si="3"/>
        <v>0</v>
      </c>
      <c r="P34" s="218"/>
      <c r="Q34" s="211"/>
      <c r="R34" s="211"/>
      <c r="S34" s="211"/>
      <c r="T34" s="186">
        <f t="shared" si="4"/>
        <v>0</v>
      </c>
      <c r="U34" s="146"/>
    </row>
    <row r="35" spans="1:21" ht="14.25" x14ac:dyDescent="0.25">
      <c r="A35" s="146"/>
      <c r="B35" s="182" t="s">
        <v>101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184">
        <f t="shared" si="3"/>
        <v>0</v>
      </c>
      <c r="P35" s="218"/>
      <c r="Q35" s="211"/>
      <c r="R35" s="211"/>
      <c r="S35" s="211"/>
      <c r="T35" s="186">
        <f t="shared" si="4"/>
        <v>0</v>
      </c>
      <c r="U35" s="146"/>
    </row>
    <row r="36" spans="1:21" ht="14.25" x14ac:dyDescent="0.25">
      <c r="A36" s="146"/>
      <c r="B36" s="182" t="s">
        <v>102</v>
      </c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184">
        <f t="shared" si="3"/>
        <v>0</v>
      </c>
      <c r="P36" s="218"/>
      <c r="Q36" s="211"/>
      <c r="R36" s="211"/>
      <c r="S36" s="211"/>
      <c r="T36" s="186">
        <f t="shared" si="4"/>
        <v>0</v>
      </c>
      <c r="U36" s="146"/>
    </row>
    <row r="37" spans="1:21" ht="14.25" x14ac:dyDescent="0.25">
      <c r="A37" s="146"/>
      <c r="B37" s="182" t="s">
        <v>25</v>
      </c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184">
        <f t="shared" si="3"/>
        <v>0</v>
      </c>
      <c r="P37" s="218"/>
      <c r="Q37" s="211"/>
      <c r="R37" s="211"/>
      <c r="S37" s="211"/>
      <c r="T37" s="186">
        <f t="shared" si="4"/>
        <v>0</v>
      </c>
      <c r="U37" s="146"/>
    </row>
    <row r="38" spans="1:21" ht="14.25" x14ac:dyDescent="0.25">
      <c r="A38" s="146"/>
      <c r="B38" s="182" t="s">
        <v>26</v>
      </c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184">
        <f t="shared" si="3"/>
        <v>0</v>
      </c>
      <c r="P38" s="218"/>
      <c r="Q38" s="211"/>
      <c r="R38" s="211"/>
      <c r="S38" s="211"/>
      <c r="T38" s="186">
        <f t="shared" si="4"/>
        <v>0</v>
      </c>
      <c r="U38" s="146"/>
    </row>
    <row r="39" spans="1:21" ht="14.25" x14ac:dyDescent="0.25">
      <c r="A39" s="146"/>
      <c r="B39" s="182" t="s">
        <v>8</v>
      </c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184">
        <f t="shared" si="3"/>
        <v>0</v>
      </c>
      <c r="P39" s="218"/>
      <c r="Q39" s="211"/>
      <c r="R39" s="211"/>
      <c r="S39" s="211"/>
      <c r="T39" s="186">
        <f t="shared" si="4"/>
        <v>0</v>
      </c>
      <c r="U39" s="146"/>
    </row>
    <row r="40" spans="1:21" ht="14.25" x14ac:dyDescent="0.25">
      <c r="A40" s="146"/>
      <c r="B40" s="182" t="s">
        <v>107</v>
      </c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184">
        <f t="shared" si="3"/>
        <v>0</v>
      </c>
      <c r="P40" s="218"/>
      <c r="Q40" s="211"/>
      <c r="R40" s="211"/>
      <c r="S40" s="211"/>
      <c r="T40" s="186">
        <f t="shared" si="4"/>
        <v>0</v>
      </c>
      <c r="U40" s="146"/>
    </row>
    <row r="41" spans="1:21" ht="14.25" x14ac:dyDescent="0.25">
      <c r="A41" s="146"/>
      <c r="B41" s="176" t="s">
        <v>103</v>
      </c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06"/>
      <c r="N41" s="206" t="s">
        <v>49</v>
      </c>
      <c r="O41" s="215"/>
      <c r="P41" s="216"/>
      <c r="Q41" s="206" t="s">
        <v>49</v>
      </c>
      <c r="R41" s="206"/>
      <c r="S41" s="206"/>
      <c r="T41" s="217"/>
      <c r="U41" s="146"/>
    </row>
    <row r="42" spans="1:21" ht="14.25" x14ac:dyDescent="0.25">
      <c r="A42" s="146"/>
      <c r="B42" s="187" t="s">
        <v>123</v>
      </c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184">
        <f t="shared" si="3"/>
        <v>0</v>
      </c>
      <c r="P42" s="220"/>
      <c r="Q42" s="221"/>
      <c r="R42" s="221"/>
      <c r="S42" s="221"/>
      <c r="T42" s="186">
        <f>SUM(P42:S42)</f>
        <v>0</v>
      </c>
      <c r="U42" s="146"/>
    </row>
    <row r="43" spans="1:21" ht="14.25" customHeight="1" x14ac:dyDescent="0.25">
      <c r="A43" s="146"/>
      <c r="B43" s="187" t="s">
        <v>104</v>
      </c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22">
        <f t="shared" si="3"/>
        <v>0</v>
      </c>
      <c r="P43" s="220"/>
      <c r="Q43" s="221"/>
      <c r="R43" s="221"/>
      <c r="S43" s="221"/>
      <c r="T43" s="223">
        <f>SUM(P43:S43)</f>
        <v>0</v>
      </c>
      <c r="U43" s="146"/>
    </row>
    <row r="44" spans="1:21" ht="14.25" customHeight="1" thickBot="1" x14ac:dyDescent="0.3">
      <c r="A44" s="146"/>
      <c r="B44" s="187" t="s">
        <v>105</v>
      </c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189">
        <f t="shared" si="3"/>
        <v>0</v>
      </c>
      <c r="P44" s="220"/>
      <c r="Q44" s="221"/>
      <c r="R44" s="221"/>
      <c r="S44" s="221"/>
      <c r="T44" s="224">
        <f>SUM(P44:S44)</f>
        <v>0</v>
      </c>
      <c r="U44" s="146"/>
    </row>
    <row r="45" spans="1:21" ht="15" thickBot="1" x14ac:dyDescent="0.3">
      <c r="A45" s="146"/>
      <c r="B45" s="192" t="s">
        <v>27</v>
      </c>
      <c r="C45" s="193">
        <f>SUM(C17:C18,C20:C22,C24:C40,C42:C44)</f>
        <v>0</v>
      </c>
      <c r="D45" s="193">
        <f t="shared" ref="D45:N45" si="5">SUM(D17:D18,D20:D22,D24:D40,D42:D44)</f>
        <v>0</v>
      </c>
      <c r="E45" s="193">
        <f t="shared" si="5"/>
        <v>0</v>
      </c>
      <c r="F45" s="193">
        <f t="shared" si="5"/>
        <v>0</v>
      </c>
      <c r="G45" s="193">
        <f t="shared" si="5"/>
        <v>0</v>
      </c>
      <c r="H45" s="193">
        <f t="shared" si="5"/>
        <v>0</v>
      </c>
      <c r="I45" s="193">
        <f t="shared" si="5"/>
        <v>0</v>
      </c>
      <c r="J45" s="193">
        <f t="shared" si="5"/>
        <v>0</v>
      </c>
      <c r="K45" s="193">
        <f t="shared" si="5"/>
        <v>0</v>
      </c>
      <c r="L45" s="193">
        <f t="shared" si="5"/>
        <v>0</v>
      </c>
      <c r="M45" s="193">
        <f t="shared" si="5"/>
        <v>0</v>
      </c>
      <c r="N45" s="193">
        <f t="shared" si="5"/>
        <v>0</v>
      </c>
      <c r="O45" s="194">
        <f>SUM(O18:O43)</f>
        <v>0</v>
      </c>
      <c r="P45" s="195">
        <f>SUM(P18:P43)</f>
        <v>0</v>
      </c>
      <c r="Q45" s="193">
        <f>SUM(Q18:Q43)</f>
        <v>0</v>
      </c>
      <c r="R45" s="193">
        <f>SUM(R18:R43)</f>
        <v>0</v>
      </c>
      <c r="S45" s="193">
        <f>SUM(S18:S43)</f>
        <v>0</v>
      </c>
      <c r="T45" s="196">
        <f>SUM(P45:S45)</f>
        <v>0</v>
      </c>
      <c r="U45" s="146"/>
    </row>
    <row r="46" spans="1:21" ht="15" thickBot="1" x14ac:dyDescent="0.3">
      <c r="A46" s="146"/>
      <c r="B46" s="225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3"/>
      <c r="P46" s="204"/>
      <c r="Q46" s="202"/>
      <c r="R46" s="202"/>
      <c r="S46" s="202"/>
      <c r="T46" s="205"/>
      <c r="U46" s="146"/>
    </row>
    <row r="47" spans="1:21" ht="15" thickBot="1" x14ac:dyDescent="0.3">
      <c r="A47" s="146"/>
      <c r="B47" s="226" t="s">
        <v>28</v>
      </c>
      <c r="C47" s="227">
        <f t="shared" ref="C47:S47" si="6">C13-C45</f>
        <v>0</v>
      </c>
      <c r="D47" s="227">
        <f t="shared" si="6"/>
        <v>0</v>
      </c>
      <c r="E47" s="227">
        <f t="shared" si="6"/>
        <v>0</v>
      </c>
      <c r="F47" s="227">
        <f t="shared" si="6"/>
        <v>0</v>
      </c>
      <c r="G47" s="227">
        <f t="shared" si="6"/>
        <v>0</v>
      </c>
      <c r="H47" s="227">
        <f t="shared" si="6"/>
        <v>0</v>
      </c>
      <c r="I47" s="227">
        <f t="shared" si="6"/>
        <v>0</v>
      </c>
      <c r="J47" s="227">
        <f t="shared" si="6"/>
        <v>0</v>
      </c>
      <c r="K47" s="227">
        <f t="shared" si="6"/>
        <v>0</v>
      </c>
      <c r="L47" s="227">
        <f t="shared" si="6"/>
        <v>0</v>
      </c>
      <c r="M47" s="227">
        <f t="shared" si="6"/>
        <v>0</v>
      </c>
      <c r="N47" s="227">
        <f t="shared" si="6"/>
        <v>0</v>
      </c>
      <c r="O47" s="228">
        <f t="shared" si="6"/>
        <v>0</v>
      </c>
      <c r="P47" s="227">
        <f t="shared" si="6"/>
        <v>0</v>
      </c>
      <c r="Q47" s="227">
        <f t="shared" si="6"/>
        <v>0</v>
      </c>
      <c r="R47" s="227">
        <f t="shared" si="6"/>
        <v>0</v>
      </c>
      <c r="S47" s="227">
        <f t="shared" si="6"/>
        <v>0</v>
      </c>
      <c r="T47" s="229">
        <f>SUM(C47:S47)</f>
        <v>0</v>
      </c>
      <c r="U47" s="146"/>
    </row>
    <row r="48" spans="1:21" ht="15" thickBot="1" x14ac:dyDescent="0.3">
      <c r="A48" s="146"/>
      <c r="B48" s="225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7"/>
      <c r="P48" s="216"/>
      <c r="Q48" s="206"/>
      <c r="R48" s="206"/>
      <c r="S48" s="206"/>
      <c r="T48" s="208"/>
      <c r="U48" s="146"/>
    </row>
    <row r="49" spans="1:21" ht="15" thickBot="1" x14ac:dyDescent="0.3">
      <c r="A49" s="146"/>
      <c r="B49" s="230" t="s">
        <v>29</v>
      </c>
      <c r="C49" s="231">
        <v>0</v>
      </c>
      <c r="D49" s="227">
        <f>C51</f>
        <v>0</v>
      </c>
      <c r="E49" s="227">
        <f>D51</f>
        <v>0</v>
      </c>
      <c r="F49" s="227">
        <f t="shared" ref="F49:N49" si="7">E51</f>
        <v>0</v>
      </c>
      <c r="G49" s="227">
        <f t="shared" si="7"/>
        <v>0</v>
      </c>
      <c r="H49" s="227">
        <f t="shared" si="7"/>
        <v>0</v>
      </c>
      <c r="I49" s="227">
        <f t="shared" si="7"/>
        <v>0</v>
      </c>
      <c r="J49" s="227">
        <f t="shared" si="7"/>
        <v>0</v>
      </c>
      <c r="K49" s="227">
        <f t="shared" si="7"/>
        <v>0</v>
      </c>
      <c r="L49" s="227">
        <f t="shared" si="7"/>
        <v>0</v>
      </c>
      <c r="M49" s="227">
        <f t="shared" si="7"/>
        <v>0</v>
      </c>
      <c r="N49" s="227">
        <f t="shared" si="7"/>
        <v>0</v>
      </c>
      <c r="O49" s="227"/>
      <c r="P49" s="227">
        <f>N51</f>
        <v>0</v>
      </c>
      <c r="Q49" s="227">
        <f>P51</f>
        <v>0</v>
      </c>
      <c r="R49" s="227">
        <f>Q51</f>
        <v>0</v>
      </c>
      <c r="S49" s="227">
        <f>R51</f>
        <v>0</v>
      </c>
      <c r="T49" s="229"/>
      <c r="U49" s="146"/>
    </row>
    <row r="50" spans="1:21" ht="15" thickBot="1" x14ac:dyDescent="0.3">
      <c r="A50" s="146"/>
      <c r="B50" s="225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7"/>
      <c r="P50" s="216"/>
      <c r="Q50" s="206"/>
      <c r="R50" s="206"/>
      <c r="S50" s="206"/>
      <c r="T50" s="208"/>
      <c r="U50" s="146"/>
    </row>
    <row r="51" spans="1:21" ht="15" thickBot="1" x14ac:dyDescent="0.3">
      <c r="A51" s="146"/>
      <c r="B51" s="230" t="s">
        <v>30</v>
      </c>
      <c r="C51" s="231">
        <f>C49+C47</f>
        <v>0</v>
      </c>
      <c r="D51" s="231">
        <f t="shared" ref="D51:L51" si="8">D49+D47</f>
        <v>0</v>
      </c>
      <c r="E51" s="231">
        <f t="shared" si="8"/>
        <v>0</v>
      </c>
      <c r="F51" s="231">
        <f t="shared" si="8"/>
        <v>0</v>
      </c>
      <c r="G51" s="231">
        <f t="shared" si="8"/>
        <v>0</v>
      </c>
      <c r="H51" s="231">
        <f t="shared" si="8"/>
        <v>0</v>
      </c>
      <c r="I51" s="231">
        <f t="shared" si="8"/>
        <v>0</v>
      </c>
      <c r="J51" s="231">
        <f t="shared" si="8"/>
        <v>0</v>
      </c>
      <c r="K51" s="231">
        <f t="shared" si="8"/>
        <v>0</v>
      </c>
      <c r="L51" s="231">
        <f t="shared" si="8"/>
        <v>0</v>
      </c>
      <c r="M51" s="227">
        <f>M49+M47</f>
        <v>0</v>
      </c>
      <c r="N51" s="227">
        <f t="shared" ref="N51:S51" si="9">N49+N47</f>
        <v>0</v>
      </c>
      <c r="O51" s="228"/>
      <c r="P51" s="227">
        <f t="shared" si="9"/>
        <v>0</v>
      </c>
      <c r="Q51" s="227">
        <f t="shared" si="9"/>
        <v>0</v>
      </c>
      <c r="R51" s="227">
        <f t="shared" si="9"/>
        <v>0</v>
      </c>
      <c r="S51" s="227">
        <f t="shared" si="9"/>
        <v>0</v>
      </c>
      <c r="T51" s="229"/>
      <c r="U51" s="146"/>
    </row>
    <row r="52" spans="1:21" ht="14.25" x14ac:dyDescent="0.25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</row>
    <row r="53" spans="1:21" ht="14.25" x14ac:dyDescent="0.25">
      <c r="A53" s="146"/>
      <c r="B53" s="146"/>
      <c r="C53" s="232">
        <f>-C45</f>
        <v>0</v>
      </c>
      <c r="D53" s="232">
        <f t="shared" ref="D53:N53" si="10">-D45</f>
        <v>0</v>
      </c>
      <c r="E53" s="232">
        <f t="shared" si="10"/>
        <v>0</v>
      </c>
      <c r="F53" s="232">
        <f t="shared" si="10"/>
        <v>0</v>
      </c>
      <c r="G53" s="232">
        <f t="shared" si="10"/>
        <v>0</v>
      </c>
      <c r="H53" s="232">
        <f t="shared" si="10"/>
        <v>0</v>
      </c>
      <c r="I53" s="232">
        <f t="shared" si="10"/>
        <v>0</v>
      </c>
      <c r="J53" s="232">
        <f t="shared" si="10"/>
        <v>0</v>
      </c>
      <c r="K53" s="232">
        <f t="shared" si="10"/>
        <v>0</v>
      </c>
      <c r="L53" s="232">
        <f t="shared" si="10"/>
        <v>0</v>
      </c>
      <c r="M53" s="232">
        <f t="shared" si="10"/>
        <v>0</v>
      </c>
      <c r="N53" s="232">
        <f t="shared" si="10"/>
        <v>0</v>
      </c>
      <c r="O53" s="146"/>
      <c r="P53" s="146"/>
      <c r="Q53" s="146"/>
      <c r="R53" s="146"/>
      <c r="S53" s="146"/>
      <c r="T53" s="146"/>
      <c r="U53" s="146"/>
    </row>
  </sheetData>
  <mergeCells count="1">
    <mergeCell ref="Q4:R4"/>
  </mergeCells>
  <phoneticPr fontId="8" type="noConversion"/>
  <hyperlinks>
    <hyperlink ref="T2" location="'Financial Plan'!A1" display="Back" xr:uid="{00000000-0004-0000-0200-000000000000}"/>
  </hyperlinks>
  <printOptions horizontalCentered="1"/>
  <pageMargins left="3.937007874015748E-2" right="3.937007874015748E-2" top="1.3385826771653544" bottom="0.74803149606299213" header="0.23622047244094491" footer="0.51181102362204722"/>
  <pageSetup scale="65" orientation="landscape" r:id="rId1"/>
  <headerFooter alignWithMargins="0"/>
  <colBreaks count="1" manualBreakCount="1">
    <brk id="22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T50"/>
  <sheetViews>
    <sheetView showGridLines="0" zoomScaleNormal="100" workbookViewId="0">
      <selection activeCell="B32" sqref="B32:F44"/>
    </sheetView>
  </sheetViews>
  <sheetFormatPr defaultRowHeight="12.75" x14ac:dyDescent="0.2"/>
  <cols>
    <col min="1" max="1" width="1.85546875" customWidth="1"/>
    <col min="2" max="2" width="23.5703125" customWidth="1"/>
    <col min="3" max="3" width="10" customWidth="1"/>
    <col min="5" max="5" width="11.28515625" customWidth="1"/>
    <col min="6" max="6" width="11" style="28" customWidth="1"/>
    <col min="7" max="19" width="8.28515625" style="29" customWidth="1"/>
  </cols>
  <sheetData>
    <row r="2" spans="2:20" x14ac:dyDescent="0.2">
      <c r="B2" s="233" t="s">
        <v>55</v>
      </c>
      <c r="C2" s="234"/>
      <c r="D2" s="234"/>
      <c r="E2" s="234"/>
      <c r="F2" s="235"/>
      <c r="G2" s="236" t="s">
        <v>54</v>
      </c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7" t="s">
        <v>51</v>
      </c>
      <c r="S2" s="238"/>
      <c r="T2" s="3"/>
    </row>
    <row r="3" spans="2:20" s="20" customFormat="1" ht="12.75" customHeight="1" x14ac:dyDescent="0.2">
      <c r="B3" s="42"/>
      <c r="C3" s="129" t="s">
        <v>121</v>
      </c>
      <c r="D3" s="129" t="s">
        <v>124</v>
      </c>
      <c r="E3" s="129" t="s">
        <v>120</v>
      </c>
      <c r="F3" s="134" t="s">
        <v>122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48"/>
      <c r="T3" s="19"/>
    </row>
    <row r="4" spans="2:20" s="20" customFormat="1" x14ac:dyDescent="0.2">
      <c r="B4" s="42" t="s">
        <v>61</v>
      </c>
      <c r="C4" s="132"/>
      <c r="D4" s="132"/>
      <c r="E4" s="130"/>
      <c r="F4" s="135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49"/>
      <c r="T4" s="19"/>
    </row>
    <row r="5" spans="2:20" x14ac:dyDescent="0.2">
      <c r="B5" s="43"/>
      <c r="C5" s="133"/>
      <c r="D5" s="133"/>
      <c r="E5" s="131"/>
      <c r="F5" s="136"/>
      <c r="G5" s="47">
        <v>1</v>
      </c>
      <c r="H5" s="47">
        <v>2</v>
      </c>
      <c r="I5" s="47">
        <v>3</v>
      </c>
      <c r="J5" s="47">
        <v>4</v>
      </c>
      <c r="K5" s="47">
        <v>5</v>
      </c>
      <c r="L5" s="47">
        <v>6</v>
      </c>
      <c r="M5" s="47">
        <v>7</v>
      </c>
      <c r="N5" s="47">
        <v>8</v>
      </c>
      <c r="O5" s="47">
        <v>9</v>
      </c>
      <c r="P5" s="47">
        <v>10</v>
      </c>
      <c r="Q5" s="47">
        <v>11</v>
      </c>
      <c r="R5" s="47">
        <v>12</v>
      </c>
      <c r="S5" s="47" t="s">
        <v>53</v>
      </c>
      <c r="T5" s="3"/>
    </row>
    <row r="6" spans="2:20" x14ac:dyDescent="0.2">
      <c r="B6" s="246"/>
      <c r="C6" s="247"/>
      <c r="D6" s="248"/>
      <c r="E6" s="249"/>
      <c r="F6" s="248"/>
      <c r="G6" s="45">
        <f>IF(G$5&lt;$D6,0,($C6*$E6)/12)</f>
        <v>0</v>
      </c>
      <c r="H6" s="45">
        <f t="shared" ref="H6:R18" si="0">IF(H$5&lt;$D6,0,($C6*$E6)/12)</f>
        <v>0</v>
      </c>
      <c r="I6" s="45">
        <f t="shared" si="0"/>
        <v>0</v>
      </c>
      <c r="J6" s="45">
        <f t="shared" si="0"/>
        <v>0</v>
      </c>
      <c r="K6" s="45">
        <f t="shared" si="0"/>
        <v>0</v>
      </c>
      <c r="L6" s="45">
        <f t="shared" si="0"/>
        <v>0</v>
      </c>
      <c r="M6" s="45">
        <f t="shared" si="0"/>
        <v>0</v>
      </c>
      <c r="N6" s="45">
        <f t="shared" si="0"/>
        <v>0</v>
      </c>
      <c r="O6" s="45">
        <f t="shared" si="0"/>
        <v>0</v>
      </c>
      <c r="P6" s="45">
        <f t="shared" si="0"/>
        <v>0</v>
      </c>
      <c r="Q6" s="45">
        <f t="shared" si="0"/>
        <v>0</v>
      </c>
      <c r="R6" s="45">
        <f t="shared" si="0"/>
        <v>0</v>
      </c>
      <c r="S6" s="45">
        <f>SUM(G6:R6)</f>
        <v>0</v>
      </c>
      <c r="T6" s="3"/>
    </row>
    <row r="7" spans="2:20" x14ac:dyDescent="0.2">
      <c r="B7" s="250"/>
      <c r="C7" s="247"/>
      <c r="D7" s="248"/>
      <c r="E7" s="251"/>
      <c r="F7" s="248"/>
      <c r="G7" s="45">
        <f t="shared" ref="G7:G18" si="1">IF(G$5&lt;$D7,0,($C7*$E7)/12)</f>
        <v>0</v>
      </c>
      <c r="H7" s="45">
        <f t="shared" si="0"/>
        <v>0</v>
      </c>
      <c r="I7" s="45">
        <f t="shared" si="0"/>
        <v>0</v>
      </c>
      <c r="J7" s="45">
        <f t="shared" si="0"/>
        <v>0</v>
      </c>
      <c r="K7" s="45">
        <f t="shared" si="0"/>
        <v>0</v>
      </c>
      <c r="L7" s="45">
        <f t="shared" si="0"/>
        <v>0</v>
      </c>
      <c r="M7" s="45">
        <f t="shared" si="0"/>
        <v>0</v>
      </c>
      <c r="N7" s="45">
        <f t="shared" si="0"/>
        <v>0</v>
      </c>
      <c r="O7" s="45">
        <f t="shared" si="0"/>
        <v>0</v>
      </c>
      <c r="P7" s="45">
        <f t="shared" si="0"/>
        <v>0</v>
      </c>
      <c r="Q7" s="45">
        <f t="shared" si="0"/>
        <v>0</v>
      </c>
      <c r="R7" s="45">
        <f t="shared" si="0"/>
        <v>0</v>
      </c>
      <c r="S7" s="45">
        <f t="shared" ref="S7:S18" si="2">SUM(G7:R7)</f>
        <v>0</v>
      </c>
      <c r="T7" s="3"/>
    </row>
    <row r="8" spans="2:20" x14ac:dyDescent="0.2">
      <c r="B8" s="252"/>
      <c r="C8" s="247"/>
      <c r="D8" s="248"/>
      <c r="E8" s="251"/>
      <c r="F8" s="248"/>
      <c r="G8" s="45">
        <f t="shared" si="1"/>
        <v>0</v>
      </c>
      <c r="H8" s="45">
        <f t="shared" si="0"/>
        <v>0</v>
      </c>
      <c r="I8" s="45">
        <f t="shared" si="0"/>
        <v>0</v>
      </c>
      <c r="J8" s="45">
        <f t="shared" si="0"/>
        <v>0</v>
      </c>
      <c r="K8" s="45">
        <f t="shared" si="0"/>
        <v>0</v>
      </c>
      <c r="L8" s="45">
        <f t="shared" si="0"/>
        <v>0</v>
      </c>
      <c r="M8" s="45">
        <f t="shared" si="0"/>
        <v>0</v>
      </c>
      <c r="N8" s="45">
        <f t="shared" si="0"/>
        <v>0</v>
      </c>
      <c r="O8" s="45">
        <f t="shared" si="0"/>
        <v>0</v>
      </c>
      <c r="P8" s="45">
        <f t="shared" si="0"/>
        <v>0</v>
      </c>
      <c r="Q8" s="45">
        <f t="shared" si="0"/>
        <v>0</v>
      </c>
      <c r="R8" s="45">
        <f t="shared" si="0"/>
        <v>0</v>
      </c>
      <c r="S8" s="45">
        <f t="shared" si="2"/>
        <v>0</v>
      </c>
      <c r="T8" s="3"/>
    </row>
    <row r="9" spans="2:20" x14ac:dyDescent="0.2">
      <c r="B9" s="253"/>
      <c r="C9" s="254"/>
      <c r="D9" s="255"/>
      <c r="E9" s="256"/>
      <c r="F9" s="255"/>
      <c r="G9" s="45">
        <f t="shared" si="1"/>
        <v>0</v>
      </c>
      <c r="H9" s="45">
        <f t="shared" si="0"/>
        <v>0</v>
      </c>
      <c r="I9" s="45">
        <f t="shared" si="0"/>
        <v>0</v>
      </c>
      <c r="J9" s="45">
        <f t="shared" si="0"/>
        <v>0</v>
      </c>
      <c r="K9" s="45">
        <f t="shared" si="0"/>
        <v>0</v>
      </c>
      <c r="L9" s="45">
        <f t="shared" si="0"/>
        <v>0</v>
      </c>
      <c r="M9" s="45">
        <f t="shared" si="0"/>
        <v>0</v>
      </c>
      <c r="N9" s="45">
        <f t="shared" si="0"/>
        <v>0</v>
      </c>
      <c r="O9" s="45">
        <f t="shared" si="0"/>
        <v>0</v>
      </c>
      <c r="P9" s="45">
        <f t="shared" si="0"/>
        <v>0</v>
      </c>
      <c r="Q9" s="45">
        <f t="shared" si="0"/>
        <v>0</v>
      </c>
      <c r="R9" s="45">
        <f t="shared" si="0"/>
        <v>0</v>
      </c>
      <c r="S9" s="45">
        <f t="shared" si="2"/>
        <v>0</v>
      </c>
      <c r="T9" s="3"/>
    </row>
    <row r="10" spans="2:20" x14ac:dyDescent="0.2">
      <c r="B10" s="252"/>
      <c r="C10" s="254"/>
      <c r="D10" s="255"/>
      <c r="E10" s="256"/>
      <c r="F10" s="255"/>
      <c r="G10" s="45">
        <f t="shared" si="1"/>
        <v>0</v>
      </c>
      <c r="H10" s="45">
        <f t="shared" si="0"/>
        <v>0</v>
      </c>
      <c r="I10" s="45">
        <f t="shared" si="0"/>
        <v>0</v>
      </c>
      <c r="J10" s="45">
        <f t="shared" si="0"/>
        <v>0</v>
      </c>
      <c r="K10" s="45">
        <f t="shared" si="0"/>
        <v>0</v>
      </c>
      <c r="L10" s="45">
        <f t="shared" si="0"/>
        <v>0</v>
      </c>
      <c r="M10" s="45">
        <f t="shared" si="0"/>
        <v>0</v>
      </c>
      <c r="N10" s="45">
        <f t="shared" si="0"/>
        <v>0</v>
      </c>
      <c r="O10" s="45">
        <f t="shared" si="0"/>
        <v>0</v>
      </c>
      <c r="P10" s="45">
        <f t="shared" si="0"/>
        <v>0</v>
      </c>
      <c r="Q10" s="45">
        <f t="shared" si="0"/>
        <v>0</v>
      </c>
      <c r="R10" s="45">
        <f t="shared" si="0"/>
        <v>0</v>
      </c>
      <c r="S10" s="45">
        <f t="shared" si="2"/>
        <v>0</v>
      </c>
      <c r="T10" s="3"/>
    </row>
    <row r="11" spans="2:20" x14ac:dyDescent="0.2">
      <c r="B11" s="257"/>
      <c r="C11" s="254"/>
      <c r="D11" s="255"/>
      <c r="E11" s="256"/>
      <c r="F11" s="255"/>
      <c r="G11" s="45">
        <f t="shared" si="1"/>
        <v>0</v>
      </c>
      <c r="H11" s="45">
        <f t="shared" si="0"/>
        <v>0</v>
      </c>
      <c r="I11" s="45">
        <f t="shared" si="0"/>
        <v>0</v>
      </c>
      <c r="J11" s="45">
        <f t="shared" si="0"/>
        <v>0</v>
      </c>
      <c r="K11" s="45">
        <f t="shared" si="0"/>
        <v>0</v>
      </c>
      <c r="L11" s="45">
        <f t="shared" si="0"/>
        <v>0</v>
      </c>
      <c r="M11" s="45">
        <f t="shared" si="0"/>
        <v>0</v>
      </c>
      <c r="N11" s="45">
        <f t="shared" si="0"/>
        <v>0</v>
      </c>
      <c r="O11" s="45">
        <f t="shared" si="0"/>
        <v>0</v>
      </c>
      <c r="P11" s="45">
        <f t="shared" si="0"/>
        <v>0</v>
      </c>
      <c r="Q11" s="45">
        <f t="shared" si="0"/>
        <v>0</v>
      </c>
      <c r="R11" s="45">
        <f t="shared" si="0"/>
        <v>0</v>
      </c>
      <c r="S11" s="45">
        <f t="shared" si="2"/>
        <v>0</v>
      </c>
      <c r="T11" s="3"/>
    </row>
    <row r="12" spans="2:20" x14ac:dyDescent="0.2">
      <c r="B12" s="250"/>
      <c r="C12" s="258"/>
      <c r="D12" s="259"/>
      <c r="E12" s="260"/>
      <c r="F12" s="259"/>
      <c r="G12" s="45">
        <f t="shared" si="1"/>
        <v>0</v>
      </c>
      <c r="H12" s="45">
        <f t="shared" si="0"/>
        <v>0</v>
      </c>
      <c r="I12" s="45">
        <f t="shared" si="0"/>
        <v>0</v>
      </c>
      <c r="J12" s="45">
        <f t="shared" si="0"/>
        <v>0</v>
      </c>
      <c r="K12" s="45">
        <f t="shared" si="0"/>
        <v>0</v>
      </c>
      <c r="L12" s="45">
        <f t="shared" si="0"/>
        <v>0</v>
      </c>
      <c r="M12" s="45">
        <f t="shared" si="0"/>
        <v>0</v>
      </c>
      <c r="N12" s="45">
        <f t="shared" si="0"/>
        <v>0</v>
      </c>
      <c r="O12" s="45">
        <f t="shared" si="0"/>
        <v>0</v>
      </c>
      <c r="P12" s="45">
        <f t="shared" si="0"/>
        <v>0</v>
      </c>
      <c r="Q12" s="45">
        <f t="shared" si="0"/>
        <v>0</v>
      </c>
      <c r="R12" s="45">
        <f t="shared" si="0"/>
        <v>0</v>
      </c>
      <c r="S12" s="45">
        <f t="shared" si="2"/>
        <v>0</v>
      </c>
      <c r="T12" s="3"/>
    </row>
    <row r="13" spans="2:20" x14ac:dyDescent="0.2">
      <c r="B13" s="252"/>
      <c r="C13" s="258"/>
      <c r="D13" s="259"/>
      <c r="E13" s="260"/>
      <c r="F13" s="259"/>
      <c r="G13" s="45">
        <f t="shared" si="1"/>
        <v>0</v>
      </c>
      <c r="H13" s="45">
        <f t="shared" si="0"/>
        <v>0</v>
      </c>
      <c r="I13" s="45">
        <f t="shared" si="0"/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2"/>
        <v>0</v>
      </c>
      <c r="T13" s="3"/>
    </row>
    <row r="14" spans="2:20" x14ac:dyDescent="0.2">
      <c r="B14" s="252"/>
      <c r="C14" s="254"/>
      <c r="D14" s="255"/>
      <c r="E14" s="256"/>
      <c r="F14" s="255"/>
      <c r="G14" s="45">
        <f t="shared" si="1"/>
        <v>0</v>
      </c>
      <c r="H14" s="45">
        <f t="shared" si="0"/>
        <v>0</v>
      </c>
      <c r="I14" s="45">
        <f t="shared" si="0"/>
        <v>0</v>
      </c>
      <c r="J14" s="45">
        <f t="shared" si="0"/>
        <v>0</v>
      </c>
      <c r="K14" s="45">
        <f t="shared" si="0"/>
        <v>0</v>
      </c>
      <c r="L14" s="45">
        <f t="shared" si="0"/>
        <v>0</v>
      </c>
      <c r="M14" s="45">
        <f t="shared" si="0"/>
        <v>0</v>
      </c>
      <c r="N14" s="45">
        <f t="shared" si="0"/>
        <v>0</v>
      </c>
      <c r="O14" s="45">
        <f t="shared" si="0"/>
        <v>0</v>
      </c>
      <c r="P14" s="45">
        <f t="shared" si="0"/>
        <v>0</v>
      </c>
      <c r="Q14" s="45">
        <f t="shared" si="0"/>
        <v>0</v>
      </c>
      <c r="R14" s="45">
        <f t="shared" si="0"/>
        <v>0</v>
      </c>
      <c r="S14" s="45">
        <f t="shared" si="2"/>
        <v>0</v>
      </c>
      <c r="T14" s="3"/>
    </row>
    <row r="15" spans="2:20" x14ac:dyDescent="0.2">
      <c r="B15" s="252"/>
      <c r="C15" s="254"/>
      <c r="D15" s="255"/>
      <c r="E15" s="256"/>
      <c r="F15" s="255"/>
      <c r="G15" s="45">
        <f t="shared" si="1"/>
        <v>0</v>
      </c>
      <c r="H15" s="45">
        <f t="shared" si="0"/>
        <v>0</v>
      </c>
      <c r="I15" s="45">
        <f t="shared" si="0"/>
        <v>0</v>
      </c>
      <c r="J15" s="45">
        <f t="shared" si="0"/>
        <v>0</v>
      </c>
      <c r="K15" s="45">
        <f t="shared" si="0"/>
        <v>0</v>
      </c>
      <c r="L15" s="45">
        <f t="shared" si="0"/>
        <v>0</v>
      </c>
      <c r="M15" s="45">
        <f t="shared" si="0"/>
        <v>0</v>
      </c>
      <c r="N15" s="45">
        <f t="shared" si="0"/>
        <v>0</v>
      </c>
      <c r="O15" s="45">
        <f t="shared" si="0"/>
        <v>0</v>
      </c>
      <c r="P15" s="45">
        <f t="shared" si="0"/>
        <v>0</v>
      </c>
      <c r="Q15" s="45">
        <f t="shared" si="0"/>
        <v>0</v>
      </c>
      <c r="R15" s="45">
        <f t="shared" si="0"/>
        <v>0</v>
      </c>
      <c r="S15" s="45">
        <f t="shared" si="2"/>
        <v>0</v>
      </c>
      <c r="T15" s="3"/>
    </row>
    <row r="16" spans="2:20" x14ac:dyDescent="0.2">
      <c r="B16" s="252"/>
      <c r="C16" s="254"/>
      <c r="D16" s="255"/>
      <c r="E16" s="256"/>
      <c r="F16" s="255"/>
      <c r="G16" s="45">
        <f t="shared" si="1"/>
        <v>0</v>
      </c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 t="shared" si="0"/>
        <v>0</v>
      </c>
      <c r="P16" s="45">
        <f t="shared" si="0"/>
        <v>0</v>
      </c>
      <c r="Q16" s="45">
        <f t="shared" si="0"/>
        <v>0</v>
      </c>
      <c r="R16" s="45">
        <f t="shared" si="0"/>
        <v>0</v>
      </c>
      <c r="S16" s="45">
        <f t="shared" si="2"/>
        <v>0</v>
      </c>
      <c r="T16" s="3"/>
    </row>
    <row r="17" spans="2:20" x14ac:dyDescent="0.2">
      <c r="B17" s="252"/>
      <c r="C17" s="254"/>
      <c r="D17" s="255"/>
      <c r="E17" s="256"/>
      <c r="F17" s="255"/>
      <c r="G17" s="45">
        <f t="shared" si="1"/>
        <v>0</v>
      </c>
      <c r="H17" s="45">
        <f t="shared" si="0"/>
        <v>0</v>
      </c>
      <c r="I17" s="45">
        <f t="shared" si="0"/>
        <v>0</v>
      </c>
      <c r="J17" s="45">
        <f t="shared" si="0"/>
        <v>0</v>
      </c>
      <c r="K17" s="45">
        <f t="shared" si="0"/>
        <v>0</v>
      </c>
      <c r="L17" s="45">
        <f t="shared" si="0"/>
        <v>0</v>
      </c>
      <c r="M17" s="45">
        <f t="shared" si="0"/>
        <v>0</v>
      </c>
      <c r="N17" s="45">
        <f t="shared" si="0"/>
        <v>0</v>
      </c>
      <c r="O17" s="45">
        <f t="shared" si="0"/>
        <v>0</v>
      </c>
      <c r="P17" s="45">
        <f t="shared" si="0"/>
        <v>0</v>
      </c>
      <c r="Q17" s="45">
        <f t="shared" si="0"/>
        <v>0</v>
      </c>
      <c r="R17" s="45">
        <f t="shared" si="0"/>
        <v>0</v>
      </c>
      <c r="S17" s="45">
        <f t="shared" si="2"/>
        <v>0</v>
      </c>
      <c r="T17" s="3"/>
    </row>
    <row r="18" spans="2:20" x14ac:dyDescent="0.2">
      <c r="B18" s="261"/>
      <c r="C18" s="262"/>
      <c r="D18" s="263"/>
      <c r="E18" s="264"/>
      <c r="F18" s="263"/>
      <c r="G18" s="45">
        <f t="shared" si="1"/>
        <v>0</v>
      </c>
      <c r="H18" s="45">
        <f t="shared" si="0"/>
        <v>0</v>
      </c>
      <c r="I18" s="45">
        <f t="shared" si="0"/>
        <v>0</v>
      </c>
      <c r="J18" s="45">
        <f t="shared" si="0"/>
        <v>0</v>
      </c>
      <c r="K18" s="45">
        <f t="shared" si="0"/>
        <v>0</v>
      </c>
      <c r="L18" s="45">
        <f t="shared" si="0"/>
        <v>0</v>
      </c>
      <c r="M18" s="45">
        <f t="shared" si="0"/>
        <v>0</v>
      </c>
      <c r="N18" s="45">
        <f t="shared" si="0"/>
        <v>0</v>
      </c>
      <c r="O18" s="45">
        <f t="shared" si="0"/>
        <v>0</v>
      </c>
      <c r="P18" s="45">
        <f t="shared" si="0"/>
        <v>0</v>
      </c>
      <c r="Q18" s="45">
        <f t="shared" si="0"/>
        <v>0</v>
      </c>
      <c r="R18" s="45">
        <f t="shared" si="0"/>
        <v>0</v>
      </c>
      <c r="S18" s="45">
        <f t="shared" si="2"/>
        <v>0</v>
      </c>
      <c r="T18" s="3"/>
    </row>
    <row r="19" spans="2:20" x14ac:dyDescent="0.2">
      <c r="B19" s="239" t="s">
        <v>0</v>
      </c>
      <c r="C19" s="240">
        <f>SUM(C6:C18)</f>
        <v>0</v>
      </c>
      <c r="D19" s="240"/>
      <c r="E19" s="241"/>
      <c r="F19" s="242"/>
      <c r="G19" s="240">
        <f t="shared" ref="G19:S19" si="3">SUM(G6:G18)</f>
        <v>0</v>
      </c>
      <c r="H19" s="240">
        <f t="shared" si="3"/>
        <v>0</v>
      </c>
      <c r="I19" s="240">
        <f t="shared" si="3"/>
        <v>0</v>
      </c>
      <c r="J19" s="240">
        <f t="shared" si="3"/>
        <v>0</v>
      </c>
      <c r="K19" s="240">
        <f t="shared" si="3"/>
        <v>0</v>
      </c>
      <c r="L19" s="240">
        <f t="shared" si="3"/>
        <v>0</v>
      </c>
      <c r="M19" s="240">
        <f t="shared" si="3"/>
        <v>0</v>
      </c>
      <c r="N19" s="240">
        <f t="shared" si="3"/>
        <v>0</v>
      </c>
      <c r="O19" s="240">
        <f t="shared" si="3"/>
        <v>0</v>
      </c>
      <c r="P19" s="240">
        <f t="shared" si="3"/>
        <v>0</v>
      </c>
      <c r="Q19" s="240">
        <f t="shared" si="3"/>
        <v>0</v>
      </c>
      <c r="R19" s="240">
        <f t="shared" si="3"/>
        <v>0</v>
      </c>
      <c r="S19" s="243">
        <f t="shared" si="3"/>
        <v>0</v>
      </c>
      <c r="T19" s="3"/>
    </row>
    <row r="20" spans="2:20" x14ac:dyDescent="0.2">
      <c r="B20" s="3"/>
      <c r="C20" s="2"/>
      <c r="D20" s="2"/>
      <c r="E20" s="2"/>
      <c r="F20" s="2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3"/>
    </row>
    <row r="21" spans="2:20" x14ac:dyDescent="0.2">
      <c r="B21" s="233" t="s">
        <v>56</v>
      </c>
      <c r="C21" s="234"/>
      <c r="D21" s="234"/>
      <c r="E21" s="234"/>
      <c r="F21" s="235"/>
      <c r="G21" s="46">
        <v>1</v>
      </c>
      <c r="H21" s="46">
        <v>2</v>
      </c>
      <c r="I21" s="46">
        <v>3</v>
      </c>
      <c r="J21" s="46">
        <v>4</v>
      </c>
      <c r="K21" s="46">
        <v>5</v>
      </c>
      <c r="L21" s="46">
        <v>6</v>
      </c>
      <c r="M21" s="46">
        <v>7</v>
      </c>
      <c r="N21" s="46">
        <v>8</v>
      </c>
      <c r="O21" s="46">
        <v>9</v>
      </c>
      <c r="P21" s="46">
        <v>10</v>
      </c>
      <c r="Q21" s="46">
        <v>11</v>
      </c>
      <c r="R21" s="46">
        <v>12</v>
      </c>
      <c r="S21" s="46" t="s">
        <v>53</v>
      </c>
      <c r="T21" s="3"/>
    </row>
    <row r="22" spans="2:20" x14ac:dyDescent="0.2">
      <c r="B22" s="246"/>
      <c r="C22" s="265"/>
      <c r="D22" s="248"/>
      <c r="E22" s="249"/>
      <c r="F22" s="248"/>
      <c r="G22" s="45">
        <f>IF(G$21&lt;$D22,0,($C22*$E22)/12)</f>
        <v>0</v>
      </c>
      <c r="H22" s="45">
        <f t="shared" ref="H22:R28" si="4">IF(H$21&lt;$D22,0,($C22*$E22)/12)</f>
        <v>0</v>
      </c>
      <c r="I22" s="45">
        <f t="shared" si="4"/>
        <v>0</v>
      </c>
      <c r="J22" s="45">
        <f t="shared" si="4"/>
        <v>0</v>
      </c>
      <c r="K22" s="45">
        <f t="shared" si="4"/>
        <v>0</v>
      </c>
      <c r="L22" s="45">
        <f t="shared" si="4"/>
        <v>0</v>
      </c>
      <c r="M22" s="45">
        <f t="shared" si="4"/>
        <v>0</v>
      </c>
      <c r="N22" s="45">
        <f t="shared" si="4"/>
        <v>0</v>
      </c>
      <c r="O22" s="45">
        <f t="shared" si="4"/>
        <v>0</v>
      </c>
      <c r="P22" s="45">
        <f t="shared" si="4"/>
        <v>0</v>
      </c>
      <c r="Q22" s="45">
        <f t="shared" si="4"/>
        <v>0</v>
      </c>
      <c r="R22" s="45">
        <f t="shared" si="4"/>
        <v>0</v>
      </c>
      <c r="S22" s="45">
        <f>SUM(G22:R22)</f>
        <v>0</v>
      </c>
      <c r="T22" s="3"/>
    </row>
    <row r="23" spans="2:20" x14ac:dyDescent="0.2">
      <c r="B23" s="250"/>
      <c r="C23" s="265"/>
      <c r="D23" s="248"/>
      <c r="E23" s="249"/>
      <c r="F23" s="248"/>
      <c r="G23" s="45">
        <f t="shared" ref="G23:G28" si="5">IF(G$21&lt;$D23,0,($C23*$E23)/12)</f>
        <v>0</v>
      </c>
      <c r="H23" s="45">
        <f t="shared" si="4"/>
        <v>0</v>
      </c>
      <c r="I23" s="45">
        <f t="shared" si="4"/>
        <v>0</v>
      </c>
      <c r="J23" s="45">
        <f t="shared" si="4"/>
        <v>0</v>
      </c>
      <c r="K23" s="45">
        <f t="shared" si="4"/>
        <v>0</v>
      </c>
      <c r="L23" s="45">
        <f t="shared" si="4"/>
        <v>0</v>
      </c>
      <c r="M23" s="45">
        <f t="shared" si="4"/>
        <v>0</v>
      </c>
      <c r="N23" s="45">
        <f t="shared" si="4"/>
        <v>0</v>
      </c>
      <c r="O23" s="45">
        <f t="shared" si="4"/>
        <v>0</v>
      </c>
      <c r="P23" s="45">
        <f t="shared" si="4"/>
        <v>0</v>
      </c>
      <c r="Q23" s="45">
        <f t="shared" si="4"/>
        <v>0</v>
      </c>
      <c r="R23" s="45">
        <f t="shared" si="4"/>
        <v>0</v>
      </c>
      <c r="S23" s="45">
        <f t="shared" ref="S23:S28" si="6">SUM(G23:R23)</f>
        <v>0</v>
      </c>
      <c r="T23" s="3"/>
    </row>
    <row r="24" spans="2:20" x14ac:dyDescent="0.2">
      <c r="B24" s="252"/>
      <c r="C24" s="265"/>
      <c r="D24" s="248"/>
      <c r="E24" s="249"/>
      <c r="F24" s="248"/>
      <c r="G24" s="45">
        <f t="shared" si="5"/>
        <v>0</v>
      </c>
      <c r="H24" s="45">
        <f t="shared" si="4"/>
        <v>0</v>
      </c>
      <c r="I24" s="45">
        <f t="shared" si="4"/>
        <v>0</v>
      </c>
      <c r="J24" s="45">
        <f t="shared" si="4"/>
        <v>0</v>
      </c>
      <c r="K24" s="45">
        <f t="shared" si="4"/>
        <v>0</v>
      </c>
      <c r="L24" s="45">
        <f t="shared" si="4"/>
        <v>0</v>
      </c>
      <c r="M24" s="45">
        <f t="shared" si="4"/>
        <v>0</v>
      </c>
      <c r="N24" s="45">
        <f t="shared" si="4"/>
        <v>0</v>
      </c>
      <c r="O24" s="45">
        <f t="shared" si="4"/>
        <v>0</v>
      </c>
      <c r="P24" s="45">
        <f t="shared" si="4"/>
        <v>0</v>
      </c>
      <c r="Q24" s="45">
        <f t="shared" si="4"/>
        <v>0</v>
      </c>
      <c r="R24" s="45">
        <f t="shared" si="4"/>
        <v>0</v>
      </c>
      <c r="S24" s="45">
        <f t="shared" si="6"/>
        <v>0</v>
      </c>
      <c r="T24" s="3"/>
    </row>
    <row r="25" spans="2:20" x14ac:dyDescent="0.2">
      <c r="B25" s="253"/>
      <c r="C25" s="266"/>
      <c r="D25" s="255"/>
      <c r="E25" s="267"/>
      <c r="F25" s="255"/>
      <c r="G25" s="45">
        <f t="shared" si="5"/>
        <v>0</v>
      </c>
      <c r="H25" s="45">
        <f t="shared" si="4"/>
        <v>0</v>
      </c>
      <c r="I25" s="45">
        <f t="shared" si="4"/>
        <v>0</v>
      </c>
      <c r="J25" s="45">
        <f t="shared" si="4"/>
        <v>0</v>
      </c>
      <c r="K25" s="45">
        <f t="shared" si="4"/>
        <v>0</v>
      </c>
      <c r="L25" s="45">
        <f t="shared" si="4"/>
        <v>0</v>
      </c>
      <c r="M25" s="45">
        <f t="shared" si="4"/>
        <v>0</v>
      </c>
      <c r="N25" s="45">
        <f t="shared" si="4"/>
        <v>0</v>
      </c>
      <c r="O25" s="45">
        <f t="shared" si="4"/>
        <v>0</v>
      </c>
      <c r="P25" s="45">
        <f t="shared" si="4"/>
        <v>0</v>
      </c>
      <c r="Q25" s="45">
        <f t="shared" si="4"/>
        <v>0</v>
      </c>
      <c r="R25" s="45">
        <f t="shared" si="4"/>
        <v>0</v>
      </c>
      <c r="S25" s="45">
        <f t="shared" si="6"/>
        <v>0</v>
      </c>
      <c r="T25" s="3"/>
    </row>
    <row r="26" spans="2:20" x14ac:dyDescent="0.2">
      <c r="B26" s="252"/>
      <c r="C26" s="266"/>
      <c r="D26" s="255"/>
      <c r="E26" s="267"/>
      <c r="F26" s="255"/>
      <c r="G26" s="45">
        <f t="shared" si="5"/>
        <v>0</v>
      </c>
      <c r="H26" s="45">
        <f t="shared" si="4"/>
        <v>0</v>
      </c>
      <c r="I26" s="45">
        <f t="shared" si="4"/>
        <v>0</v>
      </c>
      <c r="J26" s="45">
        <f t="shared" si="4"/>
        <v>0</v>
      </c>
      <c r="K26" s="45">
        <f t="shared" si="4"/>
        <v>0</v>
      </c>
      <c r="L26" s="45">
        <f t="shared" si="4"/>
        <v>0</v>
      </c>
      <c r="M26" s="45">
        <f t="shared" si="4"/>
        <v>0</v>
      </c>
      <c r="N26" s="45">
        <f t="shared" si="4"/>
        <v>0</v>
      </c>
      <c r="O26" s="45">
        <f t="shared" si="4"/>
        <v>0</v>
      </c>
      <c r="P26" s="45">
        <f t="shared" si="4"/>
        <v>0</v>
      </c>
      <c r="Q26" s="45">
        <f t="shared" si="4"/>
        <v>0</v>
      </c>
      <c r="R26" s="45">
        <f t="shared" si="4"/>
        <v>0</v>
      </c>
      <c r="S26" s="45">
        <f t="shared" si="6"/>
        <v>0</v>
      </c>
      <c r="T26" s="3"/>
    </row>
    <row r="27" spans="2:20" x14ac:dyDescent="0.2">
      <c r="B27" s="252"/>
      <c r="C27" s="266"/>
      <c r="D27" s="255"/>
      <c r="E27" s="267"/>
      <c r="F27" s="255"/>
      <c r="G27" s="45">
        <f t="shared" si="5"/>
        <v>0</v>
      </c>
      <c r="H27" s="45">
        <f t="shared" si="4"/>
        <v>0</v>
      </c>
      <c r="I27" s="45">
        <f t="shared" si="4"/>
        <v>0</v>
      </c>
      <c r="J27" s="45">
        <f t="shared" si="4"/>
        <v>0</v>
      </c>
      <c r="K27" s="45">
        <f t="shared" si="4"/>
        <v>0</v>
      </c>
      <c r="L27" s="45">
        <f t="shared" si="4"/>
        <v>0</v>
      </c>
      <c r="M27" s="45">
        <f t="shared" si="4"/>
        <v>0</v>
      </c>
      <c r="N27" s="45">
        <f t="shared" si="4"/>
        <v>0</v>
      </c>
      <c r="O27" s="45">
        <f t="shared" si="4"/>
        <v>0</v>
      </c>
      <c r="P27" s="45">
        <f t="shared" si="4"/>
        <v>0</v>
      </c>
      <c r="Q27" s="45">
        <f t="shared" si="4"/>
        <v>0</v>
      </c>
      <c r="R27" s="45">
        <f t="shared" si="4"/>
        <v>0</v>
      </c>
      <c r="S27" s="45">
        <f t="shared" si="6"/>
        <v>0</v>
      </c>
      <c r="T27" s="3"/>
    </row>
    <row r="28" spans="2:20" x14ac:dyDescent="0.2">
      <c r="B28" s="252"/>
      <c r="C28" s="266"/>
      <c r="D28" s="255"/>
      <c r="E28" s="267"/>
      <c r="F28" s="255"/>
      <c r="G28" s="45">
        <f t="shared" si="5"/>
        <v>0</v>
      </c>
      <c r="H28" s="45">
        <f t="shared" si="4"/>
        <v>0</v>
      </c>
      <c r="I28" s="45">
        <f t="shared" si="4"/>
        <v>0</v>
      </c>
      <c r="J28" s="45">
        <f t="shared" si="4"/>
        <v>0</v>
      </c>
      <c r="K28" s="45">
        <f t="shared" si="4"/>
        <v>0</v>
      </c>
      <c r="L28" s="45">
        <f t="shared" si="4"/>
        <v>0</v>
      </c>
      <c r="M28" s="45">
        <f t="shared" si="4"/>
        <v>0</v>
      </c>
      <c r="N28" s="45">
        <f t="shared" si="4"/>
        <v>0</v>
      </c>
      <c r="O28" s="45">
        <f t="shared" si="4"/>
        <v>0</v>
      </c>
      <c r="P28" s="45">
        <f t="shared" si="4"/>
        <v>0</v>
      </c>
      <c r="Q28" s="45">
        <f t="shared" si="4"/>
        <v>0</v>
      </c>
      <c r="R28" s="45">
        <f t="shared" si="4"/>
        <v>0</v>
      </c>
      <c r="S28" s="45">
        <f t="shared" si="6"/>
        <v>0</v>
      </c>
      <c r="T28" s="3"/>
    </row>
    <row r="29" spans="2:20" x14ac:dyDescent="0.2">
      <c r="B29" s="239" t="s">
        <v>0</v>
      </c>
      <c r="C29" s="240">
        <f>SUM(C22:C28)</f>
        <v>0</v>
      </c>
      <c r="D29" s="242"/>
      <c r="E29" s="244"/>
      <c r="F29" s="242"/>
      <c r="G29" s="240">
        <f t="shared" ref="G29:S29" si="7">SUM(G22:G28)</f>
        <v>0</v>
      </c>
      <c r="H29" s="240">
        <f t="shared" si="7"/>
        <v>0</v>
      </c>
      <c r="I29" s="240">
        <f t="shared" si="7"/>
        <v>0</v>
      </c>
      <c r="J29" s="240">
        <f t="shared" si="7"/>
        <v>0</v>
      </c>
      <c r="K29" s="240">
        <f t="shared" si="7"/>
        <v>0</v>
      </c>
      <c r="L29" s="240">
        <f t="shared" si="7"/>
        <v>0</v>
      </c>
      <c r="M29" s="240">
        <f t="shared" si="7"/>
        <v>0</v>
      </c>
      <c r="N29" s="240">
        <f t="shared" si="7"/>
        <v>0</v>
      </c>
      <c r="O29" s="240">
        <f t="shared" si="7"/>
        <v>0</v>
      </c>
      <c r="P29" s="240">
        <f t="shared" si="7"/>
        <v>0</v>
      </c>
      <c r="Q29" s="240">
        <f t="shared" si="7"/>
        <v>0</v>
      </c>
      <c r="R29" s="240">
        <f t="shared" si="7"/>
        <v>0</v>
      </c>
      <c r="S29" s="243">
        <f t="shared" si="7"/>
        <v>0</v>
      </c>
      <c r="T29" s="3"/>
    </row>
    <row r="30" spans="2:20" x14ac:dyDescent="0.2">
      <c r="C30" s="1"/>
      <c r="D30" s="1"/>
      <c r="E30" s="1"/>
      <c r="F30" s="24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2:20" x14ac:dyDescent="0.2">
      <c r="B31" s="233" t="s">
        <v>57</v>
      </c>
      <c r="C31" s="234"/>
      <c r="D31" s="234"/>
      <c r="E31" s="234"/>
      <c r="F31" s="245"/>
      <c r="G31" s="46">
        <v>1</v>
      </c>
      <c r="H31" s="46">
        <v>2</v>
      </c>
      <c r="I31" s="46">
        <v>3</v>
      </c>
      <c r="J31" s="46">
        <v>4</v>
      </c>
      <c r="K31" s="46">
        <v>5</v>
      </c>
      <c r="L31" s="46">
        <v>6</v>
      </c>
      <c r="M31" s="46">
        <v>7</v>
      </c>
      <c r="N31" s="46">
        <v>8</v>
      </c>
      <c r="O31" s="46">
        <v>9</v>
      </c>
      <c r="P31" s="46">
        <v>10</v>
      </c>
      <c r="Q31" s="46">
        <v>11</v>
      </c>
      <c r="R31" s="46">
        <v>12</v>
      </c>
      <c r="S31" s="46" t="s">
        <v>53</v>
      </c>
      <c r="T31" s="3"/>
    </row>
    <row r="32" spans="2:20" x14ac:dyDescent="0.2">
      <c r="B32" s="246"/>
      <c r="C32" s="265"/>
      <c r="D32" s="248"/>
      <c r="E32" s="249"/>
      <c r="F32" s="248"/>
      <c r="G32" s="45">
        <f>IF(G$31&lt;$D32,0,($C32*$E32)/12)</f>
        <v>0</v>
      </c>
      <c r="H32" s="45">
        <f t="shared" ref="H32:R44" si="8">IF(H$31&lt;$D32,0,($C32*$E32)/12)</f>
        <v>0</v>
      </c>
      <c r="I32" s="45">
        <f t="shared" si="8"/>
        <v>0</v>
      </c>
      <c r="J32" s="45">
        <f t="shared" si="8"/>
        <v>0</v>
      </c>
      <c r="K32" s="45">
        <f t="shared" si="8"/>
        <v>0</v>
      </c>
      <c r="L32" s="45">
        <f t="shared" si="8"/>
        <v>0</v>
      </c>
      <c r="M32" s="45">
        <f t="shared" si="8"/>
        <v>0</v>
      </c>
      <c r="N32" s="45">
        <f t="shared" si="8"/>
        <v>0</v>
      </c>
      <c r="O32" s="45">
        <f t="shared" si="8"/>
        <v>0</v>
      </c>
      <c r="P32" s="45">
        <f t="shared" si="8"/>
        <v>0</v>
      </c>
      <c r="Q32" s="45">
        <f t="shared" si="8"/>
        <v>0</v>
      </c>
      <c r="R32" s="45">
        <f t="shared" si="8"/>
        <v>0</v>
      </c>
      <c r="S32" s="45">
        <f>SUM(G32:R32)</f>
        <v>0</v>
      </c>
      <c r="T32" s="3"/>
    </row>
    <row r="33" spans="2:20" x14ac:dyDescent="0.2">
      <c r="B33" s="250"/>
      <c r="C33" s="265"/>
      <c r="D33" s="248"/>
      <c r="E33" s="249"/>
      <c r="F33" s="248"/>
      <c r="G33" s="45">
        <f t="shared" ref="G33:G44" si="9">IF(G$31&lt;$D33,0,($C33*$E33)/12)</f>
        <v>0</v>
      </c>
      <c r="H33" s="45">
        <f t="shared" si="8"/>
        <v>0</v>
      </c>
      <c r="I33" s="45">
        <f t="shared" si="8"/>
        <v>0</v>
      </c>
      <c r="J33" s="45">
        <f t="shared" si="8"/>
        <v>0</v>
      </c>
      <c r="K33" s="45">
        <f t="shared" si="8"/>
        <v>0</v>
      </c>
      <c r="L33" s="45">
        <f t="shared" si="8"/>
        <v>0</v>
      </c>
      <c r="M33" s="45">
        <f t="shared" si="8"/>
        <v>0</v>
      </c>
      <c r="N33" s="45">
        <f t="shared" si="8"/>
        <v>0</v>
      </c>
      <c r="O33" s="45">
        <f t="shared" si="8"/>
        <v>0</v>
      </c>
      <c r="P33" s="45">
        <f t="shared" si="8"/>
        <v>0</v>
      </c>
      <c r="Q33" s="45">
        <f t="shared" si="8"/>
        <v>0</v>
      </c>
      <c r="R33" s="45">
        <f t="shared" si="8"/>
        <v>0</v>
      </c>
      <c r="S33" s="45">
        <f t="shared" ref="S33:S44" si="10">SUM(G33:R33)</f>
        <v>0</v>
      </c>
      <c r="T33" s="3"/>
    </row>
    <row r="34" spans="2:20" x14ac:dyDescent="0.2">
      <c r="B34" s="252"/>
      <c r="C34" s="265"/>
      <c r="D34" s="248"/>
      <c r="E34" s="249"/>
      <c r="F34" s="248"/>
      <c r="G34" s="45">
        <f t="shared" si="9"/>
        <v>0</v>
      </c>
      <c r="H34" s="45">
        <f t="shared" si="8"/>
        <v>0</v>
      </c>
      <c r="I34" s="45">
        <f t="shared" si="8"/>
        <v>0</v>
      </c>
      <c r="J34" s="45">
        <f t="shared" si="8"/>
        <v>0</v>
      </c>
      <c r="K34" s="45">
        <f t="shared" si="8"/>
        <v>0</v>
      </c>
      <c r="L34" s="45">
        <f t="shared" si="8"/>
        <v>0</v>
      </c>
      <c r="M34" s="45">
        <f t="shared" si="8"/>
        <v>0</v>
      </c>
      <c r="N34" s="45">
        <f t="shared" si="8"/>
        <v>0</v>
      </c>
      <c r="O34" s="45">
        <f t="shared" si="8"/>
        <v>0</v>
      </c>
      <c r="P34" s="45">
        <f t="shared" si="8"/>
        <v>0</v>
      </c>
      <c r="Q34" s="45">
        <f t="shared" si="8"/>
        <v>0</v>
      </c>
      <c r="R34" s="45">
        <f t="shared" si="8"/>
        <v>0</v>
      </c>
      <c r="S34" s="45">
        <f t="shared" si="10"/>
        <v>0</v>
      </c>
      <c r="T34" s="3"/>
    </row>
    <row r="35" spans="2:20" x14ac:dyDescent="0.2">
      <c r="B35" s="253"/>
      <c r="C35" s="266"/>
      <c r="D35" s="255"/>
      <c r="E35" s="267"/>
      <c r="F35" s="255"/>
      <c r="G35" s="45">
        <f t="shared" si="9"/>
        <v>0</v>
      </c>
      <c r="H35" s="45">
        <f t="shared" si="8"/>
        <v>0</v>
      </c>
      <c r="I35" s="45">
        <f t="shared" si="8"/>
        <v>0</v>
      </c>
      <c r="J35" s="45">
        <f t="shared" si="8"/>
        <v>0</v>
      </c>
      <c r="K35" s="45">
        <f t="shared" si="8"/>
        <v>0</v>
      </c>
      <c r="L35" s="45">
        <f t="shared" si="8"/>
        <v>0</v>
      </c>
      <c r="M35" s="45">
        <f t="shared" si="8"/>
        <v>0</v>
      </c>
      <c r="N35" s="45">
        <f t="shared" si="8"/>
        <v>0</v>
      </c>
      <c r="O35" s="45">
        <f t="shared" si="8"/>
        <v>0</v>
      </c>
      <c r="P35" s="45">
        <f t="shared" si="8"/>
        <v>0</v>
      </c>
      <c r="Q35" s="45">
        <f t="shared" si="8"/>
        <v>0</v>
      </c>
      <c r="R35" s="45">
        <f t="shared" si="8"/>
        <v>0</v>
      </c>
      <c r="S35" s="45">
        <f t="shared" si="10"/>
        <v>0</v>
      </c>
      <c r="T35" s="3"/>
    </row>
    <row r="36" spans="2:20" x14ac:dyDescent="0.2">
      <c r="B36" s="252"/>
      <c r="C36" s="266"/>
      <c r="D36" s="255"/>
      <c r="E36" s="267"/>
      <c r="F36" s="255"/>
      <c r="G36" s="45">
        <f t="shared" si="9"/>
        <v>0</v>
      </c>
      <c r="H36" s="45">
        <f t="shared" si="8"/>
        <v>0</v>
      </c>
      <c r="I36" s="45">
        <f t="shared" si="8"/>
        <v>0</v>
      </c>
      <c r="J36" s="45">
        <f t="shared" si="8"/>
        <v>0</v>
      </c>
      <c r="K36" s="45">
        <f t="shared" si="8"/>
        <v>0</v>
      </c>
      <c r="L36" s="45">
        <f t="shared" si="8"/>
        <v>0</v>
      </c>
      <c r="M36" s="45">
        <f t="shared" si="8"/>
        <v>0</v>
      </c>
      <c r="N36" s="45">
        <f t="shared" si="8"/>
        <v>0</v>
      </c>
      <c r="O36" s="45">
        <f t="shared" si="8"/>
        <v>0</v>
      </c>
      <c r="P36" s="45">
        <f t="shared" si="8"/>
        <v>0</v>
      </c>
      <c r="Q36" s="45">
        <f t="shared" si="8"/>
        <v>0</v>
      </c>
      <c r="R36" s="45">
        <f t="shared" si="8"/>
        <v>0</v>
      </c>
      <c r="S36" s="45">
        <f t="shared" si="10"/>
        <v>0</v>
      </c>
      <c r="T36" s="3"/>
    </row>
    <row r="37" spans="2:20" x14ac:dyDescent="0.2">
      <c r="B37" s="257"/>
      <c r="C37" s="266"/>
      <c r="D37" s="255"/>
      <c r="E37" s="267"/>
      <c r="F37" s="255"/>
      <c r="G37" s="45">
        <f t="shared" si="9"/>
        <v>0</v>
      </c>
      <c r="H37" s="45">
        <f t="shared" si="8"/>
        <v>0</v>
      </c>
      <c r="I37" s="45">
        <f t="shared" si="8"/>
        <v>0</v>
      </c>
      <c r="J37" s="45">
        <f t="shared" si="8"/>
        <v>0</v>
      </c>
      <c r="K37" s="45">
        <f t="shared" si="8"/>
        <v>0</v>
      </c>
      <c r="L37" s="45">
        <f t="shared" si="8"/>
        <v>0</v>
      </c>
      <c r="M37" s="45">
        <f t="shared" si="8"/>
        <v>0</v>
      </c>
      <c r="N37" s="45">
        <f t="shared" si="8"/>
        <v>0</v>
      </c>
      <c r="O37" s="45">
        <f t="shared" si="8"/>
        <v>0</v>
      </c>
      <c r="P37" s="45">
        <f t="shared" si="8"/>
        <v>0</v>
      </c>
      <c r="Q37" s="45">
        <f t="shared" si="8"/>
        <v>0</v>
      </c>
      <c r="R37" s="45">
        <f t="shared" si="8"/>
        <v>0</v>
      </c>
      <c r="S37" s="45">
        <f t="shared" si="10"/>
        <v>0</v>
      </c>
      <c r="T37" s="3"/>
    </row>
    <row r="38" spans="2:20" x14ac:dyDescent="0.2">
      <c r="B38" s="250"/>
      <c r="C38" s="268"/>
      <c r="D38" s="259"/>
      <c r="E38" s="269"/>
      <c r="F38" s="259"/>
      <c r="G38" s="45">
        <f t="shared" si="9"/>
        <v>0</v>
      </c>
      <c r="H38" s="45">
        <f t="shared" si="8"/>
        <v>0</v>
      </c>
      <c r="I38" s="45">
        <f t="shared" si="8"/>
        <v>0</v>
      </c>
      <c r="J38" s="45">
        <f t="shared" si="8"/>
        <v>0</v>
      </c>
      <c r="K38" s="45">
        <f t="shared" si="8"/>
        <v>0</v>
      </c>
      <c r="L38" s="45">
        <f t="shared" si="8"/>
        <v>0</v>
      </c>
      <c r="M38" s="45">
        <f t="shared" si="8"/>
        <v>0</v>
      </c>
      <c r="N38" s="45">
        <f t="shared" si="8"/>
        <v>0</v>
      </c>
      <c r="O38" s="45">
        <f t="shared" si="8"/>
        <v>0</v>
      </c>
      <c r="P38" s="45">
        <f t="shared" si="8"/>
        <v>0</v>
      </c>
      <c r="Q38" s="45">
        <f t="shared" si="8"/>
        <v>0</v>
      </c>
      <c r="R38" s="45">
        <f t="shared" si="8"/>
        <v>0</v>
      </c>
      <c r="S38" s="45">
        <f t="shared" si="10"/>
        <v>0</v>
      </c>
      <c r="T38" s="3"/>
    </row>
    <row r="39" spans="2:20" x14ac:dyDescent="0.2">
      <c r="B39" s="252"/>
      <c r="C39" s="268"/>
      <c r="D39" s="259"/>
      <c r="E39" s="269"/>
      <c r="F39" s="259"/>
      <c r="G39" s="45">
        <f t="shared" si="9"/>
        <v>0</v>
      </c>
      <c r="H39" s="45">
        <f t="shared" si="8"/>
        <v>0</v>
      </c>
      <c r="I39" s="45">
        <f t="shared" si="8"/>
        <v>0</v>
      </c>
      <c r="J39" s="45">
        <f t="shared" si="8"/>
        <v>0</v>
      </c>
      <c r="K39" s="45">
        <f t="shared" si="8"/>
        <v>0</v>
      </c>
      <c r="L39" s="45">
        <f t="shared" si="8"/>
        <v>0</v>
      </c>
      <c r="M39" s="45">
        <f t="shared" si="8"/>
        <v>0</v>
      </c>
      <c r="N39" s="45">
        <f t="shared" si="8"/>
        <v>0</v>
      </c>
      <c r="O39" s="45">
        <f t="shared" si="8"/>
        <v>0</v>
      </c>
      <c r="P39" s="45">
        <f t="shared" si="8"/>
        <v>0</v>
      </c>
      <c r="Q39" s="45">
        <f t="shared" si="8"/>
        <v>0</v>
      </c>
      <c r="R39" s="45">
        <f t="shared" si="8"/>
        <v>0</v>
      </c>
      <c r="S39" s="45">
        <f t="shared" si="10"/>
        <v>0</v>
      </c>
      <c r="T39" s="3"/>
    </row>
    <row r="40" spans="2:20" x14ac:dyDescent="0.2">
      <c r="B40" s="252"/>
      <c r="C40" s="266"/>
      <c r="D40" s="255"/>
      <c r="E40" s="267"/>
      <c r="F40" s="255"/>
      <c r="G40" s="45">
        <f t="shared" si="9"/>
        <v>0</v>
      </c>
      <c r="H40" s="45">
        <f t="shared" si="8"/>
        <v>0</v>
      </c>
      <c r="I40" s="45">
        <f t="shared" si="8"/>
        <v>0</v>
      </c>
      <c r="J40" s="45">
        <f t="shared" si="8"/>
        <v>0</v>
      </c>
      <c r="K40" s="45">
        <f t="shared" si="8"/>
        <v>0</v>
      </c>
      <c r="L40" s="45">
        <f t="shared" si="8"/>
        <v>0</v>
      </c>
      <c r="M40" s="45">
        <f t="shared" si="8"/>
        <v>0</v>
      </c>
      <c r="N40" s="45">
        <f t="shared" si="8"/>
        <v>0</v>
      </c>
      <c r="O40" s="45">
        <f t="shared" si="8"/>
        <v>0</v>
      </c>
      <c r="P40" s="45">
        <f t="shared" si="8"/>
        <v>0</v>
      </c>
      <c r="Q40" s="45">
        <f t="shared" si="8"/>
        <v>0</v>
      </c>
      <c r="R40" s="45">
        <f t="shared" si="8"/>
        <v>0</v>
      </c>
      <c r="S40" s="45">
        <f t="shared" si="10"/>
        <v>0</v>
      </c>
      <c r="T40" s="3"/>
    </row>
    <row r="41" spans="2:20" x14ac:dyDescent="0.2">
      <c r="B41" s="252"/>
      <c r="C41" s="266"/>
      <c r="D41" s="255"/>
      <c r="E41" s="267"/>
      <c r="F41" s="255"/>
      <c r="G41" s="45">
        <f t="shared" si="9"/>
        <v>0</v>
      </c>
      <c r="H41" s="45">
        <f t="shared" si="8"/>
        <v>0</v>
      </c>
      <c r="I41" s="45">
        <f t="shared" si="8"/>
        <v>0</v>
      </c>
      <c r="J41" s="45">
        <f t="shared" si="8"/>
        <v>0</v>
      </c>
      <c r="K41" s="45">
        <f t="shared" si="8"/>
        <v>0</v>
      </c>
      <c r="L41" s="45">
        <f t="shared" si="8"/>
        <v>0</v>
      </c>
      <c r="M41" s="45">
        <f t="shared" si="8"/>
        <v>0</v>
      </c>
      <c r="N41" s="45">
        <f t="shared" si="8"/>
        <v>0</v>
      </c>
      <c r="O41" s="45">
        <f t="shared" si="8"/>
        <v>0</v>
      </c>
      <c r="P41" s="45">
        <f t="shared" si="8"/>
        <v>0</v>
      </c>
      <c r="Q41" s="45">
        <f t="shared" si="8"/>
        <v>0</v>
      </c>
      <c r="R41" s="45">
        <f t="shared" si="8"/>
        <v>0</v>
      </c>
      <c r="S41" s="45">
        <f t="shared" si="10"/>
        <v>0</v>
      </c>
      <c r="T41" s="3"/>
    </row>
    <row r="42" spans="2:20" x14ac:dyDescent="0.2">
      <c r="B42" s="252"/>
      <c r="C42" s="266"/>
      <c r="D42" s="255"/>
      <c r="E42" s="267"/>
      <c r="F42" s="255"/>
      <c r="G42" s="45">
        <f t="shared" si="9"/>
        <v>0</v>
      </c>
      <c r="H42" s="45">
        <f t="shared" si="8"/>
        <v>0</v>
      </c>
      <c r="I42" s="45">
        <f t="shared" si="8"/>
        <v>0</v>
      </c>
      <c r="J42" s="45">
        <f t="shared" si="8"/>
        <v>0</v>
      </c>
      <c r="K42" s="45">
        <f t="shared" si="8"/>
        <v>0</v>
      </c>
      <c r="L42" s="45">
        <f t="shared" si="8"/>
        <v>0</v>
      </c>
      <c r="M42" s="45">
        <f t="shared" si="8"/>
        <v>0</v>
      </c>
      <c r="N42" s="45">
        <f t="shared" si="8"/>
        <v>0</v>
      </c>
      <c r="O42" s="45">
        <f t="shared" si="8"/>
        <v>0</v>
      </c>
      <c r="P42" s="45">
        <f t="shared" si="8"/>
        <v>0</v>
      </c>
      <c r="Q42" s="45">
        <f t="shared" si="8"/>
        <v>0</v>
      </c>
      <c r="R42" s="45">
        <f t="shared" si="8"/>
        <v>0</v>
      </c>
      <c r="S42" s="45">
        <f t="shared" si="10"/>
        <v>0</v>
      </c>
      <c r="T42" s="3"/>
    </row>
    <row r="43" spans="2:20" x14ac:dyDescent="0.2">
      <c r="B43" s="252"/>
      <c r="C43" s="266"/>
      <c r="D43" s="255"/>
      <c r="E43" s="267"/>
      <c r="F43" s="255"/>
      <c r="G43" s="45">
        <f t="shared" si="9"/>
        <v>0</v>
      </c>
      <c r="H43" s="45">
        <f t="shared" si="8"/>
        <v>0</v>
      </c>
      <c r="I43" s="45">
        <f t="shared" si="8"/>
        <v>0</v>
      </c>
      <c r="J43" s="45">
        <f t="shared" si="8"/>
        <v>0</v>
      </c>
      <c r="K43" s="45">
        <f t="shared" si="8"/>
        <v>0</v>
      </c>
      <c r="L43" s="45">
        <f t="shared" si="8"/>
        <v>0</v>
      </c>
      <c r="M43" s="45">
        <f t="shared" si="8"/>
        <v>0</v>
      </c>
      <c r="N43" s="45">
        <f t="shared" si="8"/>
        <v>0</v>
      </c>
      <c r="O43" s="45">
        <f t="shared" si="8"/>
        <v>0</v>
      </c>
      <c r="P43" s="45">
        <f t="shared" si="8"/>
        <v>0</v>
      </c>
      <c r="Q43" s="45">
        <f t="shared" si="8"/>
        <v>0</v>
      </c>
      <c r="R43" s="45">
        <f t="shared" si="8"/>
        <v>0</v>
      </c>
      <c r="S43" s="45">
        <f t="shared" si="10"/>
        <v>0</v>
      </c>
      <c r="T43" s="3"/>
    </row>
    <row r="44" spans="2:20" x14ac:dyDescent="0.2">
      <c r="B44" s="261"/>
      <c r="C44" s="270"/>
      <c r="D44" s="263"/>
      <c r="E44" s="271"/>
      <c r="F44" s="263"/>
      <c r="G44" s="45">
        <f t="shared" si="9"/>
        <v>0</v>
      </c>
      <c r="H44" s="45">
        <f t="shared" si="8"/>
        <v>0</v>
      </c>
      <c r="I44" s="45">
        <f t="shared" si="8"/>
        <v>0</v>
      </c>
      <c r="J44" s="45">
        <f t="shared" si="8"/>
        <v>0</v>
      </c>
      <c r="K44" s="45">
        <f t="shared" si="8"/>
        <v>0</v>
      </c>
      <c r="L44" s="45">
        <f t="shared" si="8"/>
        <v>0</v>
      </c>
      <c r="M44" s="45">
        <f t="shared" si="8"/>
        <v>0</v>
      </c>
      <c r="N44" s="45">
        <f t="shared" si="8"/>
        <v>0</v>
      </c>
      <c r="O44" s="45">
        <f t="shared" si="8"/>
        <v>0</v>
      </c>
      <c r="P44" s="45">
        <f t="shared" si="8"/>
        <v>0</v>
      </c>
      <c r="Q44" s="45">
        <f t="shared" si="8"/>
        <v>0</v>
      </c>
      <c r="R44" s="45">
        <f t="shared" si="8"/>
        <v>0</v>
      </c>
      <c r="S44" s="45">
        <f t="shared" si="10"/>
        <v>0</v>
      </c>
      <c r="T44" s="3"/>
    </row>
    <row r="45" spans="2:20" x14ac:dyDescent="0.2">
      <c r="B45" s="239" t="s">
        <v>0</v>
      </c>
      <c r="C45" s="240">
        <f>SUM(C32:C44)</f>
        <v>0</v>
      </c>
      <c r="D45" s="242"/>
      <c r="E45" s="244"/>
      <c r="F45" s="242"/>
      <c r="G45" s="240">
        <f t="shared" ref="G45:S45" si="11">SUM(G32:G44)</f>
        <v>0</v>
      </c>
      <c r="H45" s="240">
        <f t="shared" si="11"/>
        <v>0</v>
      </c>
      <c r="I45" s="240">
        <f t="shared" si="11"/>
        <v>0</v>
      </c>
      <c r="J45" s="240">
        <f t="shared" si="11"/>
        <v>0</v>
      </c>
      <c r="K45" s="240">
        <f t="shared" si="11"/>
        <v>0</v>
      </c>
      <c r="L45" s="240">
        <f t="shared" si="11"/>
        <v>0</v>
      </c>
      <c r="M45" s="240">
        <f t="shared" si="11"/>
        <v>0</v>
      </c>
      <c r="N45" s="240">
        <f t="shared" si="11"/>
        <v>0</v>
      </c>
      <c r="O45" s="240">
        <f t="shared" si="11"/>
        <v>0</v>
      </c>
      <c r="P45" s="240">
        <f t="shared" si="11"/>
        <v>0</v>
      </c>
      <c r="Q45" s="240">
        <f t="shared" si="11"/>
        <v>0</v>
      </c>
      <c r="R45" s="240">
        <f t="shared" si="11"/>
        <v>0</v>
      </c>
      <c r="S45" s="243">
        <f t="shared" si="11"/>
        <v>0</v>
      </c>
      <c r="T45" s="3"/>
    </row>
    <row r="46" spans="2:20" ht="13.5" thickBot="1" x14ac:dyDescent="0.25"/>
    <row r="47" spans="2:20" s="26" customFormat="1" ht="11.25" thickBot="1" x14ac:dyDescent="0.2">
      <c r="B47" s="44" t="s">
        <v>58</v>
      </c>
      <c r="C47" s="27">
        <f>C19</f>
        <v>0</v>
      </c>
      <c r="D47" s="50"/>
      <c r="E47" s="53"/>
      <c r="F47" s="54"/>
      <c r="G47" s="27">
        <f t="shared" ref="G47:R47" si="12">G19</f>
        <v>0</v>
      </c>
      <c r="H47" s="27">
        <f t="shared" si="12"/>
        <v>0</v>
      </c>
      <c r="I47" s="27">
        <f t="shared" si="12"/>
        <v>0</v>
      </c>
      <c r="J47" s="27">
        <f t="shared" si="12"/>
        <v>0</v>
      </c>
      <c r="K47" s="27">
        <f t="shared" si="12"/>
        <v>0</v>
      </c>
      <c r="L47" s="27">
        <f t="shared" si="12"/>
        <v>0</v>
      </c>
      <c r="M47" s="27">
        <f t="shared" si="12"/>
        <v>0</v>
      </c>
      <c r="N47" s="27">
        <f t="shared" si="12"/>
        <v>0</v>
      </c>
      <c r="O47" s="27">
        <f t="shared" si="12"/>
        <v>0</v>
      </c>
      <c r="P47" s="27">
        <f t="shared" si="12"/>
        <v>0</v>
      </c>
      <c r="Q47" s="27">
        <f t="shared" si="12"/>
        <v>0</v>
      </c>
      <c r="R47" s="40">
        <f t="shared" si="12"/>
        <v>0</v>
      </c>
      <c r="S47" s="41">
        <f>S19</f>
        <v>0</v>
      </c>
    </row>
    <row r="48" spans="2:20" s="26" customFormat="1" ht="11.25" thickBot="1" x14ac:dyDescent="0.2">
      <c r="B48" s="44" t="s">
        <v>59</v>
      </c>
      <c r="C48" s="27">
        <f>C29</f>
        <v>0</v>
      </c>
      <c r="D48" s="51"/>
      <c r="E48" s="55"/>
      <c r="F48" s="56"/>
      <c r="G48" s="27">
        <f t="shared" ref="G48:R48" si="13">G29</f>
        <v>0</v>
      </c>
      <c r="H48" s="27">
        <f t="shared" si="13"/>
        <v>0</v>
      </c>
      <c r="I48" s="27">
        <f t="shared" si="13"/>
        <v>0</v>
      </c>
      <c r="J48" s="27">
        <f t="shared" si="13"/>
        <v>0</v>
      </c>
      <c r="K48" s="27">
        <f t="shared" si="13"/>
        <v>0</v>
      </c>
      <c r="L48" s="27">
        <f t="shared" si="13"/>
        <v>0</v>
      </c>
      <c r="M48" s="27">
        <f t="shared" si="13"/>
        <v>0</v>
      </c>
      <c r="N48" s="27">
        <f t="shared" si="13"/>
        <v>0</v>
      </c>
      <c r="O48" s="27">
        <f t="shared" si="13"/>
        <v>0</v>
      </c>
      <c r="P48" s="27">
        <f t="shared" si="13"/>
        <v>0</v>
      </c>
      <c r="Q48" s="27">
        <f t="shared" si="13"/>
        <v>0</v>
      </c>
      <c r="R48" s="40">
        <f t="shared" si="13"/>
        <v>0</v>
      </c>
      <c r="S48" s="41">
        <f>S29</f>
        <v>0</v>
      </c>
    </row>
    <row r="49" spans="2:19" s="26" customFormat="1" ht="11.25" thickBot="1" x14ac:dyDescent="0.2">
      <c r="B49" s="44" t="s">
        <v>60</v>
      </c>
      <c r="C49" s="27">
        <f>C45</f>
        <v>0</v>
      </c>
      <c r="D49" s="51"/>
      <c r="E49" s="55"/>
      <c r="F49" s="56"/>
      <c r="G49" s="27">
        <f t="shared" ref="G49:R49" si="14">G45</f>
        <v>0</v>
      </c>
      <c r="H49" s="27">
        <f t="shared" si="14"/>
        <v>0</v>
      </c>
      <c r="I49" s="27">
        <f t="shared" si="14"/>
        <v>0</v>
      </c>
      <c r="J49" s="27">
        <f t="shared" si="14"/>
        <v>0</v>
      </c>
      <c r="K49" s="27">
        <f t="shared" si="14"/>
        <v>0</v>
      </c>
      <c r="L49" s="27">
        <f t="shared" si="14"/>
        <v>0</v>
      </c>
      <c r="M49" s="27">
        <f t="shared" si="14"/>
        <v>0</v>
      </c>
      <c r="N49" s="27">
        <f t="shared" si="14"/>
        <v>0</v>
      </c>
      <c r="O49" s="27">
        <f t="shared" si="14"/>
        <v>0</v>
      </c>
      <c r="P49" s="27">
        <f t="shared" si="14"/>
        <v>0</v>
      </c>
      <c r="Q49" s="27">
        <f t="shared" si="14"/>
        <v>0</v>
      </c>
      <c r="R49" s="40">
        <f t="shared" si="14"/>
        <v>0</v>
      </c>
      <c r="S49" s="41">
        <f>S45</f>
        <v>0</v>
      </c>
    </row>
    <row r="50" spans="2:19" s="26" customFormat="1" ht="11.25" thickBot="1" x14ac:dyDescent="0.2">
      <c r="B50" s="44" t="s">
        <v>53</v>
      </c>
      <c r="C50" s="27">
        <f>SUM(C47:C49)</f>
        <v>0</v>
      </c>
      <c r="D50" s="52"/>
      <c r="E50" s="57"/>
      <c r="F50" s="58"/>
      <c r="G50" s="27">
        <f t="shared" ref="G50:S50" si="15">SUM(G47:G49)</f>
        <v>0</v>
      </c>
      <c r="H50" s="27">
        <f t="shared" si="15"/>
        <v>0</v>
      </c>
      <c r="I50" s="27">
        <f t="shared" si="15"/>
        <v>0</v>
      </c>
      <c r="J50" s="27">
        <f t="shared" si="15"/>
        <v>0</v>
      </c>
      <c r="K50" s="27">
        <f t="shared" si="15"/>
        <v>0</v>
      </c>
      <c r="L50" s="27">
        <f t="shared" si="15"/>
        <v>0</v>
      </c>
      <c r="M50" s="27">
        <f t="shared" si="15"/>
        <v>0</v>
      </c>
      <c r="N50" s="27">
        <f t="shared" si="15"/>
        <v>0</v>
      </c>
      <c r="O50" s="27">
        <f t="shared" si="15"/>
        <v>0</v>
      </c>
      <c r="P50" s="27">
        <f t="shared" si="15"/>
        <v>0</v>
      </c>
      <c r="Q50" s="27">
        <f t="shared" si="15"/>
        <v>0</v>
      </c>
      <c r="R50" s="40">
        <f t="shared" si="15"/>
        <v>0</v>
      </c>
      <c r="S50" s="41">
        <f t="shared" si="15"/>
        <v>0</v>
      </c>
    </row>
  </sheetData>
  <mergeCells count="4">
    <mergeCell ref="E3:E5"/>
    <mergeCell ref="D3:D5"/>
    <mergeCell ref="C3:C5"/>
    <mergeCell ref="F3:F5"/>
  </mergeCells>
  <phoneticPr fontId="0" type="noConversion"/>
  <hyperlinks>
    <hyperlink ref="R2" location="'Financial Plan'!A1" display="Back" xr:uid="{00000000-0004-0000-0400-000000000000}"/>
  </hyperlinks>
  <printOptions horizontalCentered="1"/>
  <pageMargins left="0.75" right="0.75" top="0.59055118110236227" bottom="0.59055118110236227" header="0" footer="0"/>
  <pageSetup paperSize="9" scale="81" orientation="landscape" horizontalDpi="360" verticalDpi="36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89"/>
  <sheetViews>
    <sheetView showGridLines="0" zoomScaleNormal="100" workbookViewId="0">
      <selection activeCell="J18" sqref="J18"/>
    </sheetView>
  </sheetViews>
  <sheetFormatPr defaultRowHeight="12.75" x14ac:dyDescent="0.2"/>
  <cols>
    <col min="1" max="1" width="1.28515625" style="18" customWidth="1"/>
    <col min="2" max="2" width="38.5703125" style="18" customWidth="1"/>
    <col min="3" max="3" width="19.42578125" style="18" customWidth="1"/>
    <col min="4" max="4" width="9.7109375" style="18" customWidth="1"/>
    <col min="5" max="5" width="10.42578125" style="18" customWidth="1"/>
    <col min="6" max="6" width="9.7109375" style="18" customWidth="1"/>
    <col min="7" max="7" width="9.7109375" style="17" customWidth="1"/>
    <col min="8" max="8" width="1.28515625" style="17" customWidth="1"/>
    <col min="9" max="9" width="10.140625" style="17" bestFit="1" customWidth="1"/>
    <col min="10" max="10" width="9.7109375" style="17" customWidth="1"/>
    <col min="11" max="16" width="9.140625" style="17"/>
    <col min="17" max="16384" width="9.140625" style="18"/>
  </cols>
  <sheetData>
    <row r="1" spans="1:6" ht="14.25" x14ac:dyDescent="0.25">
      <c r="A1" s="17"/>
      <c r="B1" s="278"/>
      <c r="C1" s="279"/>
      <c r="D1" s="273"/>
      <c r="E1" s="17"/>
      <c r="F1" s="17"/>
    </row>
    <row r="2" spans="1:6" ht="14.25" x14ac:dyDescent="0.2">
      <c r="A2" s="17"/>
      <c r="B2" s="280" t="s">
        <v>71</v>
      </c>
      <c r="C2" s="152" t="s">
        <v>51</v>
      </c>
      <c r="D2" s="273"/>
      <c r="E2" s="17"/>
      <c r="F2" s="17"/>
    </row>
    <row r="3" spans="1:6" ht="14.25" x14ac:dyDescent="0.25">
      <c r="A3" s="17"/>
      <c r="B3" s="281"/>
      <c r="C3" s="282"/>
      <c r="D3" s="273"/>
      <c r="E3" s="17"/>
      <c r="F3" s="17"/>
    </row>
    <row r="4" spans="1:6" x14ac:dyDescent="0.2">
      <c r="A4" s="17"/>
      <c r="B4" s="276" t="s">
        <v>2</v>
      </c>
      <c r="C4" s="283"/>
      <c r="D4" s="273"/>
      <c r="E4" s="17"/>
      <c r="F4" s="17"/>
    </row>
    <row r="5" spans="1:6" x14ac:dyDescent="0.2">
      <c r="A5" s="17"/>
      <c r="B5" s="277" t="s">
        <v>282</v>
      </c>
      <c r="C5" s="284"/>
      <c r="D5" s="273"/>
      <c r="E5" s="17"/>
      <c r="F5" s="17"/>
    </row>
    <row r="6" spans="1:6" ht="14.25" x14ac:dyDescent="0.25">
      <c r="A6" s="17"/>
      <c r="B6" s="285" t="s">
        <v>49</v>
      </c>
      <c r="C6" s="286"/>
      <c r="D6" s="273"/>
      <c r="E6" s="17"/>
      <c r="F6" s="17"/>
    </row>
    <row r="7" spans="1:6" ht="14.25" x14ac:dyDescent="0.2">
      <c r="A7" s="17"/>
      <c r="B7" s="287" t="s">
        <v>1</v>
      </c>
      <c r="C7" s="286"/>
      <c r="D7" s="273"/>
      <c r="E7" s="17"/>
      <c r="F7" s="17"/>
    </row>
    <row r="8" spans="1:6" x14ac:dyDescent="0.2">
      <c r="A8" s="17"/>
      <c r="B8" s="288" t="s">
        <v>379</v>
      </c>
      <c r="C8" s="284"/>
      <c r="D8" s="273"/>
      <c r="E8" s="17"/>
      <c r="F8" s="17"/>
    </row>
    <row r="9" spans="1:6" x14ac:dyDescent="0.2">
      <c r="A9" s="17"/>
      <c r="B9" s="289" t="s">
        <v>287</v>
      </c>
      <c r="C9" s="290" t="str">
        <f>IF(C5=0,"",C8/C5)</f>
        <v/>
      </c>
      <c r="D9" s="273"/>
      <c r="E9" s="17"/>
      <c r="F9" s="17"/>
    </row>
    <row r="10" spans="1:6" x14ac:dyDescent="0.2">
      <c r="A10" s="17"/>
      <c r="B10" s="289"/>
      <c r="C10" s="291"/>
      <c r="D10" s="273"/>
      <c r="E10" s="17"/>
      <c r="F10" s="17"/>
    </row>
    <row r="11" spans="1:6" x14ac:dyDescent="0.2">
      <c r="A11" s="17"/>
      <c r="B11" s="292" t="s">
        <v>72</v>
      </c>
      <c r="C11" s="293"/>
      <c r="D11" s="273"/>
      <c r="E11" s="17"/>
      <c r="F11" s="17"/>
    </row>
    <row r="12" spans="1:6" x14ac:dyDescent="0.2">
      <c r="A12" s="17"/>
      <c r="B12" s="294" t="s">
        <v>50</v>
      </c>
      <c r="C12" s="295"/>
      <c r="D12" s="273"/>
      <c r="E12" s="17"/>
      <c r="F12" s="17"/>
    </row>
    <row r="13" spans="1:6" x14ac:dyDescent="0.2">
      <c r="A13" s="17"/>
      <c r="B13" s="294" t="s">
        <v>110</v>
      </c>
      <c r="C13" s="295"/>
      <c r="D13" s="273"/>
      <c r="E13" s="17"/>
      <c r="F13" s="17"/>
    </row>
    <row r="14" spans="1:6" x14ac:dyDescent="0.2">
      <c r="A14" s="17"/>
      <c r="B14" s="296" t="s">
        <v>111</v>
      </c>
      <c r="C14" s="295"/>
      <c r="D14" s="273"/>
      <c r="E14" s="17"/>
      <c r="F14" s="17"/>
    </row>
    <row r="15" spans="1:6" ht="13.5" thickBot="1" x14ac:dyDescent="0.25">
      <c r="A15" s="17"/>
      <c r="B15" s="297" t="s">
        <v>112</v>
      </c>
      <c r="C15" s="295"/>
      <c r="D15" s="274"/>
      <c r="E15" s="17"/>
      <c r="F15" s="17"/>
    </row>
    <row r="16" spans="1:6" ht="13.5" thickBot="1" x14ac:dyDescent="0.25">
      <c r="A16" s="17"/>
      <c r="B16" s="298" t="s">
        <v>3</v>
      </c>
      <c r="C16" s="299">
        <f>C8-(C12+C13+C14+C15)</f>
        <v>0</v>
      </c>
      <c r="D16" s="274"/>
      <c r="E16" s="17"/>
      <c r="F16" s="17"/>
    </row>
    <row r="17" spans="1:9" ht="15" thickBot="1" x14ac:dyDescent="0.3">
      <c r="A17" s="17"/>
      <c r="B17" s="300"/>
      <c r="C17" s="301"/>
      <c r="D17" s="273"/>
      <c r="E17" s="17"/>
      <c r="F17" s="17"/>
    </row>
    <row r="18" spans="1:9" ht="13.5" thickBot="1" x14ac:dyDescent="0.25">
      <c r="A18" s="17"/>
      <c r="B18" s="302" t="s">
        <v>4</v>
      </c>
      <c r="C18" s="303">
        <f>IF(C8 &lt;&gt; 0, C16/C8, 0)</f>
        <v>0</v>
      </c>
      <c r="D18" s="273"/>
      <c r="E18" s="17"/>
      <c r="F18" s="17"/>
    </row>
    <row r="19" spans="1:9" ht="14.25" x14ac:dyDescent="0.25">
      <c r="A19" s="17"/>
      <c r="B19" s="281"/>
      <c r="C19" s="282"/>
      <c r="D19" s="273"/>
      <c r="E19" s="17"/>
      <c r="F19" s="17"/>
    </row>
    <row r="20" spans="1:9" ht="14.25" x14ac:dyDescent="0.2">
      <c r="A20" s="17"/>
      <c r="B20" s="287" t="s">
        <v>5</v>
      </c>
      <c r="C20" s="286"/>
      <c r="D20" s="275"/>
      <c r="E20" s="17"/>
      <c r="F20" s="17"/>
    </row>
    <row r="21" spans="1:9" ht="14.25" x14ac:dyDescent="0.25">
      <c r="A21" s="17"/>
      <c r="B21" s="281"/>
      <c r="C21" s="286"/>
      <c r="D21" s="273"/>
      <c r="E21" s="17"/>
      <c r="F21" s="17"/>
    </row>
    <row r="22" spans="1:9" x14ac:dyDescent="0.2">
      <c r="A22" s="17"/>
      <c r="B22" s="292" t="s">
        <v>6</v>
      </c>
      <c r="C22" s="304"/>
      <c r="D22" s="275"/>
      <c r="E22" s="17"/>
      <c r="F22" s="17"/>
    </row>
    <row r="23" spans="1:9" x14ac:dyDescent="0.2">
      <c r="A23" s="17"/>
      <c r="B23" s="305" t="s">
        <v>113</v>
      </c>
      <c r="C23" s="306"/>
      <c r="D23" s="273"/>
      <c r="E23" s="17"/>
      <c r="F23" s="17"/>
    </row>
    <row r="24" spans="1:9" x14ac:dyDescent="0.2">
      <c r="A24" s="17"/>
      <c r="B24" s="294" t="s">
        <v>91</v>
      </c>
      <c r="C24" s="295"/>
      <c r="D24" s="273"/>
      <c r="E24" s="17"/>
      <c r="F24" s="17"/>
    </row>
    <row r="25" spans="1:9" x14ac:dyDescent="0.2">
      <c r="A25" s="17"/>
      <c r="B25" s="305" t="s">
        <v>92</v>
      </c>
      <c r="C25" s="306"/>
      <c r="D25" s="273"/>
      <c r="E25" s="17"/>
      <c r="F25" s="17"/>
      <c r="I25" s="62"/>
    </row>
    <row r="26" spans="1:9" x14ac:dyDescent="0.2">
      <c r="A26" s="17"/>
      <c r="B26" s="294" t="s">
        <v>93</v>
      </c>
      <c r="C26" s="295"/>
      <c r="D26" s="273"/>
      <c r="E26" s="17"/>
      <c r="F26" s="17"/>
    </row>
    <row r="27" spans="1:9" x14ac:dyDescent="0.2">
      <c r="A27" s="17"/>
      <c r="B27" s="307" t="s">
        <v>94</v>
      </c>
      <c r="C27" s="295"/>
      <c r="D27" s="273"/>
      <c r="E27" s="17"/>
      <c r="F27" s="17"/>
      <c r="I27" s="62"/>
    </row>
    <row r="28" spans="1:9" x14ac:dyDescent="0.2">
      <c r="A28" s="17"/>
      <c r="B28" s="307" t="s">
        <v>95</v>
      </c>
      <c r="C28" s="295"/>
      <c r="D28" s="273"/>
      <c r="E28" s="17"/>
      <c r="F28" s="17"/>
    </row>
    <row r="29" spans="1:9" x14ac:dyDescent="0.2">
      <c r="A29" s="17"/>
      <c r="B29" s="307" t="s">
        <v>108</v>
      </c>
      <c r="C29" s="295"/>
      <c r="D29" s="273"/>
      <c r="E29" s="17"/>
      <c r="F29" s="17"/>
      <c r="I29" s="62"/>
    </row>
    <row r="30" spans="1:9" x14ac:dyDescent="0.2">
      <c r="A30" s="17"/>
      <c r="B30" s="307" t="s">
        <v>96</v>
      </c>
      <c r="C30" s="295"/>
      <c r="D30" s="273"/>
      <c r="E30" s="17"/>
      <c r="F30" s="17"/>
    </row>
    <row r="31" spans="1:9" x14ac:dyDescent="0.2">
      <c r="A31" s="17"/>
      <c r="B31" s="307" t="s">
        <v>97</v>
      </c>
      <c r="C31" s="295"/>
      <c r="D31" s="273"/>
      <c r="E31" s="17"/>
      <c r="F31" s="17"/>
      <c r="I31" s="62"/>
    </row>
    <row r="32" spans="1:9" x14ac:dyDescent="0.2">
      <c r="A32" s="17"/>
      <c r="B32" s="307" t="s">
        <v>98</v>
      </c>
      <c r="C32" s="295"/>
      <c r="D32" s="273"/>
      <c r="E32" s="17"/>
      <c r="F32" s="17"/>
    </row>
    <row r="33" spans="1:9" x14ac:dyDescent="0.2">
      <c r="A33" s="17"/>
      <c r="B33" s="307" t="s">
        <v>99</v>
      </c>
      <c r="C33" s="295"/>
      <c r="D33" s="273"/>
      <c r="E33" s="17"/>
      <c r="F33" s="17"/>
      <c r="I33" s="62"/>
    </row>
    <row r="34" spans="1:9" x14ac:dyDescent="0.2">
      <c r="A34" s="17"/>
      <c r="B34" s="307" t="s">
        <v>106</v>
      </c>
      <c r="C34" s="295"/>
      <c r="D34" s="273"/>
      <c r="E34" s="17"/>
      <c r="F34" s="17"/>
    </row>
    <row r="35" spans="1:9" x14ac:dyDescent="0.2">
      <c r="A35" s="17"/>
      <c r="B35" s="307" t="s">
        <v>7</v>
      </c>
      <c r="C35" s="295"/>
      <c r="D35" s="273"/>
      <c r="E35" s="17"/>
      <c r="F35" s="17"/>
    </row>
    <row r="36" spans="1:9" x14ac:dyDescent="0.2">
      <c r="A36" s="17"/>
      <c r="B36" s="307" t="s">
        <v>100</v>
      </c>
      <c r="C36" s="295"/>
      <c r="D36" s="273"/>
      <c r="E36" s="17"/>
      <c r="F36" s="17"/>
    </row>
    <row r="37" spans="1:9" x14ac:dyDescent="0.2">
      <c r="A37" s="17"/>
      <c r="B37" s="308" t="s">
        <v>101</v>
      </c>
      <c r="C37" s="295"/>
      <c r="D37" s="273"/>
      <c r="E37" s="17"/>
      <c r="F37" s="17"/>
    </row>
    <row r="38" spans="1:9" x14ac:dyDescent="0.2">
      <c r="A38" s="17"/>
      <c r="B38" s="294" t="s">
        <v>102</v>
      </c>
      <c r="C38" s="295"/>
      <c r="D38" s="273"/>
      <c r="E38" s="17"/>
      <c r="F38" s="17"/>
    </row>
    <row r="39" spans="1:9" x14ac:dyDescent="0.2">
      <c r="A39" s="17"/>
      <c r="B39" s="294" t="s">
        <v>25</v>
      </c>
      <c r="C39" s="295"/>
      <c r="D39" s="273"/>
      <c r="E39" s="17"/>
      <c r="F39" s="17"/>
    </row>
    <row r="40" spans="1:9" x14ac:dyDescent="0.2">
      <c r="A40" s="17"/>
      <c r="B40" s="294" t="s">
        <v>26</v>
      </c>
      <c r="C40" s="295"/>
      <c r="D40" s="273"/>
      <c r="E40" s="17"/>
      <c r="F40" s="17"/>
    </row>
    <row r="41" spans="1:9" x14ac:dyDescent="0.2">
      <c r="A41" s="17"/>
      <c r="B41" s="294" t="s">
        <v>8</v>
      </c>
      <c r="C41" s="295"/>
      <c r="D41" s="273"/>
      <c r="E41" s="17"/>
      <c r="F41" s="17"/>
    </row>
    <row r="42" spans="1:9" x14ac:dyDescent="0.2">
      <c r="A42" s="17"/>
      <c r="B42" s="294" t="s">
        <v>107</v>
      </c>
      <c r="C42" s="295"/>
      <c r="D42" s="273"/>
      <c r="E42" s="17"/>
      <c r="F42" s="17"/>
    </row>
    <row r="43" spans="1:9" x14ac:dyDescent="0.2">
      <c r="A43" s="17"/>
      <c r="B43" s="305" t="s">
        <v>103</v>
      </c>
      <c r="C43" s="306"/>
      <c r="D43" s="273"/>
      <c r="E43" s="17"/>
      <c r="F43" s="17"/>
    </row>
    <row r="44" spans="1:9" x14ac:dyDescent="0.2">
      <c r="A44" s="17"/>
      <c r="B44" s="294" t="s">
        <v>105</v>
      </c>
      <c r="C44" s="295"/>
      <c r="D44" s="274"/>
      <c r="E44" s="17"/>
      <c r="F44" s="17"/>
    </row>
    <row r="45" spans="1:9" x14ac:dyDescent="0.2">
      <c r="A45" s="17"/>
      <c r="B45" s="305" t="s">
        <v>118</v>
      </c>
      <c r="C45" s="309"/>
      <c r="D45" s="274"/>
      <c r="E45" s="17"/>
      <c r="F45" s="17"/>
    </row>
    <row r="46" spans="1:9" ht="13.5" thickBot="1" x14ac:dyDescent="0.25">
      <c r="A46" s="17"/>
      <c r="B46" s="310" t="s">
        <v>119</v>
      </c>
      <c r="C46" s="311"/>
      <c r="D46" s="274"/>
      <c r="E46" s="17"/>
      <c r="F46" s="17"/>
    </row>
    <row r="47" spans="1:9" ht="13.5" thickBot="1" x14ac:dyDescent="0.25">
      <c r="A47" s="17"/>
      <c r="B47" s="312" t="s">
        <v>9</v>
      </c>
      <c r="C47" s="299">
        <f>SUM(C24:C46)</f>
        <v>0</v>
      </c>
      <c r="D47" s="275"/>
      <c r="E47" s="17"/>
      <c r="F47" s="17"/>
    </row>
    <row r="48" spans="1:9" ht="15" thickBot="1" x14ac:dyDescent="0.3">
      <c r="A48" s="17"/>
      <c r="B48" s="281"/>
      <c r="C48" s="313"/>
      <c r="D48" s="273"/>
      <c r="E48" s="17"/>
      <c r="F48" s="17"/>
    </row>
    <row r="49" spans="1:7" ht="13.5" thickBot="1" x14ac:dyDescent="0.25">
      <c r="A49" s="17"/>
      <c r="B49" s="312" t="s">
        <v>10</v>
      </c>
      <c r="C49" s="299">
        <f>IF(C18&lt;&gt;0,C47/C18,0)</f>
        <v>0</v>
      </c>
      <c r="D49" s="273"/>
      <c r="E49" s="17"/>
      <c r="F49" s="17"/>
    </row>
    <row r="50" spans="1:7" ht="13.5" thickBot="1" x14ac:dyDescent="0.25">
      <c r="A50" s="17"/>
      <c r="B50" s="314"/>
      <c r="C50" s="306"/>
      <c r="D50" s="273"/>
      <c r="E50" s="17"/>
      <c r="F50" s="17"/>
    </row>
    <row r="51" spans="1:7" ht="13.5" thickBot="1" x14ac:dyDescent="0.25">
      <c r="A51" s="17"/>
      <c r="B51" s="312" t="s">
        <v>11</v>
      </c>
      <c r="C51" s="299">
        <f>IF(C4&lt;&gt;0,C49/C4,0)</f>
        <v>0</v>
      </c>
      <c r="D51" s="273"/>
      <c r="E51" s="17"/>
      <c r="F51" s="17"/>
      <c r="G51" s="272"/>
    </row>
    <row r="52" spans="1:7" ht="13.5" thickBot="1" x14ac:dyDescent="0.25">
      <c r="A52" s="17"/>
      <c r="B52" s="308"/>
      <c r="C52" s="315"/>
      <c r="D52" s="273"/>
      <c r="E52" s="17"/>
      <c r="F52" s="17"/>
    </row>
    <row r="53" spans="1:7" ht="13.5" thickBot="1" x14ac:dyDescent="0.25">
      <c r="A53" s="17"/>
      <c r="B53" s="312" t="s">
        <v>283</v>
      </c>
      <c r="C53" s="316">
        <f>IF(C5=0,0,C49/C5)</f>
        <v>0</v>
      </c>
      <c r="D53" s="273"/>
      <c r="E53" s="17"/>
      <c r="F53" s="17"/>
    </row>
    <row r="54" spans="1:7" ht="13.5" thickBot="1" x14ac:dyDescent="0.25">
      <c r="A54" s="17"/>
      <c r="B54" s="314"/>
      <c r="C54" s="306"/>
      <c r="D54" s="273"/>
      <c r="E54" s="17"/>
      <c r="F54" s="17"/>
    </row>
    <row r="55" spans="1:7" ht="13.5" thickBot="1" x14ac:dyDescent="0.25">
      <c r="A55" s="17"/>
      <c r="B55" s="312" t="s">
        <v>284</v>
      </c>
      <c r="C55" s="316">
        <f>IF(C5=0,0,C51/C5)</f>
        <v>0</v>
      </c>
      <c r="D55" s="273"/>
      <c r="E55" s="17"/>
      <c r="F55" s="17"/>
    </row>
    <row r="56" spans="1:7" ht="13.5" thickBot="1" x14ac:dyDescent="0.25">
      <c r="A56" s="17"/>
      <c r="B56" s="308"/>
      <c r="C56" s="315"/>
      <c r="D56" s="273"/>
      <c r="E56" s="17"/>
      <c r="F56" s="17"/>
    </row>
    <row r="57" spans="1:7" ht="13.5" thickBot="1" x14ac:dyDescent="0.25">
      <c r="A57" s="17"/>
      <c r="B57" s="317" t="s">
        <v>116</v>
      </c>
      <c r="C57" s="318">
        <f>(C8-C49)*C18</f>
        <v>0</v>
      </c>
      <c r="D57" s="275"/>
      <c r="E57" s="17"/>
      <c r="F57" s="17"/>
    </row>
    <row r="58" spans="1:7" ht="4.5" customHeight="1" thickBot="1" x14ac:dyDescent="0.25">
      <c r="A58" s="17"/>
      <c r="B58" s="319"/>
      <c r="C58" s="320"/>
      <c r="D58" s="275"/>
      <c r="E58" s="17"/>
      <c r="F58" s="17"/>
    </row>
    <row r="59" spans="1:7" ht="13.5" thickBot="1" x14ac:dyDescent="0.25">
      <c r="A59" s="17"/>
      <c r="B59" s="317" t="s">
        <v>114</v>
      </c>
      <c r="C59" s="318">
        <f>C57*0.75</f>
        <v>0</v>
      </c>
      <c r="D59" s="275"/>
      <c r="E59" s="17"/>
      <c r="F59" s="17"/>
    </row>
    <row r="60" spans="1:7" ht="4.5" customHeight="1" thickBot="1" x14ac:dyDescent="0.25">
      <c r="A60" s="17"/>
      <c r="B60" s="319"/>
      <c r="C60" s="320"/>
      <c r="D60" s="275"/>
      <c r="E60" s="17"/>
      <c r="F60" s="17"/>
    </row>
    <row r="61" spans="1:7" ht="13.5" thickBot="1" x14ac:dyDescent="0.25">
      <c r="A61" s="17"/>
      <c r="B61" s="317" t="s">
        <v>115</v>
      </c>
      <c r="C61" s="318">
        <f>IF(C8&lt;&gt;0,C57/C8,0)</f>
        <v>0</v>
      </c>
      <c r="D61" s="275"/>
      <c r="E61" s="17"/>
      <c r="F61" s="17"/>
    </row>
    <row r="62" spans="1:7" ht="4.5" customHeight="1" thickBot="1" x14ac:dyDescent="0.25">
      <c r="A62" s="17"/>
      <c r="B62" s="319"/>
      <c r="C62" s="320"/>
      <c r="D62" s="275"/>
      <c r="E62" s="17"/>
      <c r="F62" s="17"/>
    </row>
    <row r="63" spans="1:7" ht="13.5" thickBot="1" x14ac:dyDescent="0.25">
      <c r="A63" s="17"/>
      <c r="B63" s="321" t="s">
        <v>117</v>
      </c>
      <c r="C63" s="318">
        <f>C61*0.75</f>
        <v>0</v>
      </c>
      <c r="D63" s="275"/>
      <c r="E63" s="17"/>
      <c r="F63" s="17"/>
    </row>
    <row r="64" spans="1:7" ht="14.25" x14ac:dyDescent="0.25">
      <c r="A64" s="17"/>
      <c r="B64" s="322"/>
      <c r="C64" s="323" t="s">
        <v>52</v>
      </c>
      <c r="D64" s="273"/>
      <c r="E64" s="17"/>
      <c r="F64" s="17"/>
    </row>
    <row r="65" spans="1:6" x14ac:dyDescent="0.2">
      <c r="A65" s="17"/>
      <c r="B65" s="273"/>
      <c r="C65" s="273"/>
      <c r="D65" s="273"/>
      <c r="E65" s="17"/>
      <c r="F65" s="17"/>
    </row>
    <row r="66" spans="1:6" x14ac:dyDescent="0.2">
      <c r="A66" s="17"/>
      <c r="B66" s="273"/>
      <c r="C66" s="273"/>
      <c r="D66" s="273"/>
      <c r="E66" s="17"/>
      <c r="F66" s="17"/>
    </row>
    <row r="67" spans="1:6" ht="13.5" x14ac:dyDescent="0.25">
      <c r="A67" s="17"/>
      <c r="B67" s="273"/>
      <c r="C67" s="273"/>
      <c r="D67" s="273"/>
      <c r="E67" s="17"/>
      <c r="F67" s="17"/>
    </row>
    <row r="68" spans="1:6" ht="13.5" x14ac:dyDescent="0.25">
      <c r="A68" s="17"/>
      <c r="B68" s="273"/>
      <c r="C68" s="273"/>
      <c r="D68" s="273"/>
      <c r="E68" s="17"/>
      <c r="F68" s="17"/>
    </row>
    <row r="69" spans="1:6" x14ac:dyDescent="0.2">
      <c r="A69" s="17"/>
      <c r="B69" s="17"/>
      <c r="C69" s="17"/>
      <c r="D69" s="17"/>
      <c r="E69" s="17"/>
      <c r="F69" s="17"/>
    </row>
    <row r="70" spans="1:6" x14ac:dyDescent="0.2">
      <c r="A70" s="17"/>
      <c r="B70" s="17"/>
      <c r="C70" s="17"/>
      <c r="D70" s="17"/>
      <c r="E70" s="17"/>
      <c r="F70" s="17"/>
    </row>
    <row r="71" spans="1:6" x14ac:dyDescent="0.2">
      <c r="A71" s="17"/>
      <c r="B71" s="17"/>
      <c r="C71" s="17"/>
      <c r="D71" s="17"/>
      <c r="E71" s="17"/>
      <c r="F71" s="17"/>
    </row>
    <row r="72" spans="1:6" x14ac:dyDescent="0.2">
      <c r="A72" s="17"/>
      <c r="B72" s="17"/>
      <c r="C72" s="17"/>
      <c r="D72" s="17"/>
      <c r="E72" s="17"/>
      <c r="F72" s="17"/>
    </row>
    <row r="73" spans="1:6" x14ac:dyDescent="0.2">
      <c r="A73" s="17"/>
      <c r="B73" s="17"/>
      <c r="C73" s="17"/>
      <c r="D73" s="17"/>
      <c r="E73" s="17"/>
      <c r="F73" s="17"/>
    </row>
    <row r="74" spans="1:6" x14ac:dyDescent="0.2">
      <c r="A74" s="17"/>
      <c r="B74" s="17"/>
      <c r="C74" s="17"/>
      <c r="D74" s="17"/>
      <c r="E74" s="17"/>
      <c r="F74" s="17"/>
    </row>
    <row r="75" spans="1:6" x14ac:dyDescent="0.2">
      <c r="A75" s="17"/>
      <c r="B75" s="17"/>
      <c r="C75" s="17"/>
      <c r="D75" s="17"/>
      <c r="E75" s="17"/>
      <c r="F75" s="17"/>
    </row>
    <row r="76" spans="1:6" x14ac:dyDescent="0.2">
      <c r="A76" s="17"/>
      <c r="B76" s="17"/>
      <c r="C76" s="17"/>
      <c r="D76" s="17"/>
      <c r="E76" s="17"/>
      <c r="F76" s="17"/>
    </row>
    <row r="77" spans="1:6" x14ac:dyDescent="0.2">
      <c r="A77" s="17"/>
      <c r="B77" s="17"/>
      <c r="C77" s="17"/>
      <c r="D77" s="17"/>
      <c r="E77" s="17"/>
      <c r="F77" s="17"/>
    </row>
    <row r="78" spans="1:6" x14ac:dyDescent="0.2">
      <c r="A78" s="17"/>
      <c r="B78" s="17"/>
      <c r="C78" s="17"/>
      <c r="D78" s="17"/>
      <c r="E78" s="17"/>
      <c r="F78" s="17"/>
    </row>
    <row r="79" spans="1:6" x14ac:dyDescent="0.2">
      <c r="A79" s="17"/>
      <c r="B79" s="17"/>
      <c r="C79" s="17"/>
      <c r="D79" s="17"/>
      <c r="E79" s="17"/>
      <c r="F79" s="17"/>
    </row>
    <row r="80" spans="1:6" x14ac:dyDescent="0.2">
      <c r="A80" s="17"/>
      <c r="B80" s="17"/>
      <c r="C80" s="17"/>
      <c r="D80" s="17"/>
      <c r="E80" s="17"/>
      <c r="F80" s="17"/>
    </row>
    <row r="81" spans="1:6" x14ac:dyDescent="0.2">
      <c r="A81" s="17"/>
      <c r="B81" s="17"/>
      <c r="C81" s="17"/>
      <c r="D81" s="17"/>
      <c r="E81" s="17"/>
      <c r="F81" s="17"/>
    </row>
    <row r="82" spans="1:6" x14ac:dyDescent="0.2">
      <c r="A82" s="17"/>
      <c r="B82" s="17"/>
      <c r="C82" s="17"/>
      <c r="D82" s="17"/>
      <c r="E82" s="17"/>
      <c r="F82" s="17"/>
    </row>
    <row r="83" spans="1:6" x14ac:dyDescent="0.2">
      <c r="A83" s="17"/>
      <c r="B83" s="17"/>
      <c r="C83" s="17"/>
      <c r="D83" s="17"/>
      <c r="E83" s="17"/>
      <c r="F83" s="17"/>
    </row>
    <row r="84" spans="1:6" x14ac:dyDescent="0.2">
      <c r="A84" s="17"/>
      <c r="B84" s="17"/>
      <c r="C84" s="17"/>
      <c r="D84" s="17"/>
      <c r="E84" s="17"/>
      <c r="F84" s="17"/>
    </row>
    <row r="85" spans="1:6" x14ac:dyDescent="0.2">
      <c r="A85" s="17"/>
      <c r="B85" s="17"/>
      <c r="C85" s="17"/>
      <c r="D85" s="17"/>
      <c r="E85" s="17"/>
      <c r="F85" s="17"/>
    </row>
    <row r="86" spans="1:6" x14ac:dyDescent="0.2">
      <c r="A86" s="17"/>
      <c r="B86" s="17"/>
      <c r="C86" s="17"/>
      <c r="D86" s="17"/>
      <c r="E86" s="17"/>
      <c r="F86" s="17"/>
    </row>
    <row r="87" spans="1:6" x14ac:dyDescent="0.2">
      <c r="A87" s="17"/>
      <c r="B87" s="17"/>
      <c r="C87" s="17"/>
      <c r="D87" s="17"/>
      <c r="E87" s="17"/>
      <c r="F87" s="17"/>
    </row>
    <row r="88" spans="1:6" x14ac:dyDescent="0.2">
      <c r="A88" s="17"/>
      <c r="B88" s="17"/>
      <c r="C88" s="17"/>
      <c r="D88" s="17"/>
      <c r="E88" s="17"/>
      <c r="F88" s="17"/>
    </row>
    <row r="89" spans="1:6" x14ac:dyDescent="0.2">
      <c r="A89" s="17"/>
      <c r="B89" s="17"/>
      <c r="C89" s="17"/>
      <c r="D89" s="17"/>
      <c r="E89" s="17"/>
      <c r="F89" s="17"/>
    </row>
  </sheetData>
  <phoneticPr fontId="8" type="noConversion"/>
  <hyperlinks>
    <hyperlink ref="C2" location="'Financial Plan'!A1" display="Back" xr:uid="{00000000-0004-0000-0500-000000000000}"/>
    <hyperlink ref="C64" location="'Break-even Analysis'!A1" display="To the top" xr:uid="{00000000-0004-0000-0500-000001000000}"/>
  </hyperlinks>
  <printOptions horizontalCentered="1"/>
  <pageMargins left="0.74803149606299213" right="0.74803149606299213" top="0.98425196850393704" bottom="0.98425196850393704" header="0.51181102362204722" footer="0.51181102362204722"/>
  <pageSetup scale="8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5"/>
  <sheetViews>
    <sheetView workbookViewId="0">
      <selection activeCell="D31" sqref="D31"/>
    </sheetView>
  </sheetViews>
  <sheetFormatPr defaultColWidth="11.42578125" defaultRowHeight="12.75" x14ac:dyDescent="0.2"/>
  <cols>
    <col min="1" max="1" width="22.140625" style="5" bestFit="1" customWidth="1"/>
    <col min="2" max="7" width="17.7109375" style="5" customWidth="1"/>
    <col min="8" max="16384" width="11.42578125" style="5"/>
  </cols>
  <sheetData>
    <row r="1" spans="1:7" ht="14.25" x14ac:dyDescent="0.25">
      <c r="A1" s="338"/>
      <c r="B1" s="339"/>
      <c r="C1" s="339"/>
      <c r="D1" s="339"/>
      <c r="E1" s="339"/>
      <c r="F1" s="339"/>
      <c r="G1" s="340"/>
    </row>
    <row r="2" spans="1:7" ht="18.75" x14ac:dyDescent="0.2">
      <c r="A2" s="341" t="s">
        <v>293</v>
      </c>
      <c r="B2" s="342"/>
      <c r="C2" s="342"/>
      <c r="D2" s="342"/>
      <c r="E2" s="342"/>
      <c r="F2" s="342"/>
      <c r="G2" s="343"/>
    </row>
    <row r="3" spans="1:7" ht="14.25" x14ac:dyDescent="0.25">
      <c r="A3" s="344"/>
      <c r="B3" s="345"/>
      <c r="C3" s="345"/>
      <c r="D3" s="345"/>
      <c r="E3" s="345"/>
      <c r="F3" s="148"/>
      <c r="G3" s="346" t="s">
        <v>51</v>
      </c>
    </row>
    <row r="4" spans="1:7" ht="14.1" customHeight="1" x14ac:dyDescent="0.25">
      <c r="A4" s="324"/>
      <c r="B4" s="325" t="s">
        <v>288</v>
      </c>
      <c r="C4" s="325" t="s">
        <v>289</v>
      </c>
      <c r="D4" s="325" t="s">
        <v>290</v>
      </c>
      <c r="E4" s="325" t="s">
        <v>291</v>
      </c>
      <c r="F4" s="325" t="s">
        <v>300</v>
      </c>
      <c r="G4" s="325" t="s">
        <v>292</v>
      </c>
    </row>
    <row r="5" spans="1:7" ht="14.1" customHeight="1" x14ac:dyDescent="0.2">
      <c r="A5" s="326" t="s">
        <v>286</v>
      </c>
      <c r="B5" s="327">
        <f t="shared" ref="B5:B13" si="0">B6-($B$15/10)</f>
        <v>0</v>
      </c>
      <c r="C5" s="327">
        <f>B5*('Break-even Analysis'!$C$5)</f>
        <v>0</v>
      </c>
      <c r="D5" s="327">
        <f>'Break-even Analysis'!$C$47</f>
        <v>0</v>
      </c>
      <c r="E5" s="327">
        <f>IF(B5=0,0,(('Break-even Analysis'!$C$12+'Break-even Analysis'!$C$13+'Break-even Analysis'!$C$14+'Break-even Analysis'!$C$15)/'Break-even Analysis'!$C$9)*B5)</f>
        <v>0</v>
      </c>
      <c r="F5" s="327">
        <f>D5+E5</f>
        <v>0</v>
      </c>
      <c r="G5" s="328">
        <f>C5-D5-E5</f>
        <v>0</v>
      </c>
    </row>
    <row r="6" spans="1:7" ht="14.1" customHeight="1" x14ac:dyDescent="0.2">
      <c r="A6" s="326"/>
      <c r="B6" s="327">
        <f t="shared" si="0"/>
        <v>0</v>
      </c>
      <c r="C6" s="327">
        <f>B6*('Break-even Analysis'!$C$5)</f>
        <v>0</v>
      </c>
      <c r="D6" s="327">
        <f>'Break-even Analysis'!$C$47</f>
        <v>0</v>
      </c>
      <c r="E6" s="327">
        <f>IF(B6=0,0,(('Break-even Analysis'!$C$12+'Break-even Analysis'!$C$13+'Break-even Analysis'!$C$14+'Break-even Analysis'!$C$15)/'Break-even Analysis'!$C$9)*B6)</f>
        <v>0</v>
      </c>
      <c r="F6" s="327">
        <f t="shared" ref="F6:F25" si="1">D6+E6</f>
        <v>0</v>
      </c>
      <c r="G6" s="328">
        <f t="shared" ref="G6:G25" si="2">C6-D6-E6</f>
        <v>0</v>
      </c>
    </row>
    <row r="7" spans="1:7" ht="14.1" customHeight="1" x14ac:dyDescent="0.2">
      <c r="A7" s="326"/>
      <c r="B7" s="327">
        <f t="shared" si="0"/>
        <v>0</v>
      </c>
      <c r="C7" s="327">
        <f>B7*('Break-even Analysis'!$C$5)</f>
        <v>0</v>
      </c>
      <c r="D7" s="327">
        <f>'Break-even Analysis'!$C$47</f>
        <v>0</v>
      </c>
      <c r="E7" s="327">
        <f>IF(B7=0,0,(('Break-even Analysis'!$C$12+'Break-even Analysis'!$C$13+'Break-even Analysis'!$C$14+'Break-even Analysis'!$C$15)/'Break-even Analysis'!$C$9)*B7)</f>
        <v>0</v>
      </c>
      <c r="F7" s="327">
        <f t="shared" si="1"/>
        <v>0</v>
      </c>
      <c r="G7" s="328">
        <f t="shared" si="2"/>
        <v>0</v>
      </c>
    </row>
    <row r="8" spans="1:7" ht="14.1" customHeight="1" x14ac:dyDescent="0.2">
      <c r="A8" s="326"/>
      <c r="B8" s="327">
        <f t="shared" si="0"/>
        <v>0</v>
      </c>
      <c r="C8" s="327">
        <f>B8*('Break-even Analysis'!$C$5)</f>
        <v>0</v>
      </c>
      <c r="D8" s="327">
        <f>'Break-even Analysis'!$C$47</f>
        <v>0</v>
      </c>
      <c r="E8" s="327">
        <f>IF(B8=0,0,(('Break-even Analysis'!$C$12+'Break-even Analysis'!$C$13+'Break-even Analysis'!$C$14+'Break-even Analysis'!$C$15)/'Break-even Analysis'!$C$9)*B8)</f>
        <v>0</v>
      </c>
      <c r="F8" s="327">
        <f t="shared" si="1"/>
        <v>0</v>
      </c>
      <c r="G8" s="328">
        <f t="shared" si="2"/>
        <v>0</v>
      </c>
    </row>
    <row r="9" spans="1:7" ht="14.1" customHeight="1" x14ac:dyDescent="0.2">
      <c r="A9" s="326"/>
      <c r="B9" s="327">
        <f t="shared" si="0"/>
        <v>0</v>
      </c>
      <c r="C9" s="327">
        <f>B9*('Break-even Analysis'!$C$5)</f>
        <v>0</v>
      </c>
      <c r="D9" s="327">
        <f>'Break-even Analysis'!$C$47</f>
        <v>0</v>
      </c>
      <c r="E9" s="327">
        <f>IF(B9=0,0,(('Break-even Analysis'!$C$12+'Break-even Analysis'!$C$13+'Break-even Analysis'!$C$14+'Break-even Analysis'!$C$15)/'Break-even Analysis'!$C$9)*B9)</f>
        <v>0</v>
      </c>
      <c r="F9" s="327">
        <f t="shared" si="1"/>
        <v>0</v>
      </c>
      <c r="G9" s="328">
        <f t="shared" si="2"/>
        <v>0</v>
      </c>
    </row>
    <row r="10" spans="1:7" ht="14.1" customHeight="1" x14ac:dyDescent="0.2">
      <c r="A10" s="326"/>
      <c r="B10" s="327">
        <f t="shared" si="0"/>
        <v>0</v>
      </c>
      <c r="C10" s="327">
        <f>B10*('Break-even Analysis'!$C$5)</f>
        <v>0</v>
      </c>
      <c r="D10" s="327">
        <f>'Break-even Analysis'!$C$47</f>
        <v>0</v>
      </c>
      <c r="E10" s="327">
        <f>IF(B10=0,0,(('Break-even Analysis'!$C$12+'Break-even Analysis'!$C$13+'Break-even Analysis'!$C$14+'Break-even Analysis'!$C$15)/'Break-even Analysis'!$C$9)*B10)</f>
        <v>0</v>
      </c>
      <c r="F10" s="327">
        <f t="shared" si="1"/>
        <v>0</v>
      </c>
      <c r="G10" s="328">
        <f t="shared" si="2"/>
        <v>0</v>
      </c>
    </row>
    <row r="11" spans="1:7" ht="14.1" customHeight="1" x14ac:dyDescent="0.2">
      <c r="A11" s="326"/>
      <c r="B11" s="327">
        <f t="shared" si="0"/>
        <v>0</v>
      </c>
      <c r="C11" s="327">
        <f>B11*('Break-even Analysis'!$C$5)</f>
        <v>0</v>
      </c>
      <c r="D11" s="327">
        <f>'Break-even Analysis'!$C$47</f>
        <v>0</v>
      </c>
      <c r="E11" s="327">
        <f>IF(B11=0,0,(('Break-even Analysis'!$C$12+'Break-even Analysis'!$C$13+'Break-even Analysis'!$C$14+'Break-even Analysis'!$C$15)/'Break-even Analysis'!$C$9)*B11)</f>
        <v>0</v>
      </c>
      <c r="F11" s="327">
        <f t="shared" si="1"/>
        <v>0</v>
      </c>
      <c r="G11" s="328">
        <f t="shared" si="2"/>
        <v>0</v>
      </c>
    </row>
    <row r="12" spans="1:7" ht="14.1" customHeight="1" x14ac:dyDescent="0.2">
      <c r="A12" s="326"/>
      <c r="B12" s="327">
        <f t="shared" si="0"/>
        <v>0</v>
      </c>
      <c r="C12" s="327">
        <f>B12*('Break-even Analysis'!$C$5)</f>
        <v>0</v>
      </c>
      <c r="D12" s="327">
        <f>'Break-even Analysis'!$C$47</f>
        <v>0</v>
      </c>
      <c r="E12" s="327">
        <f>IF(B12=0,0,(('Break-even Analysis'!$C$12+'Break-even Analysis'!$C$13+'Break-even Analysis'!$C$14+'Break-even Analysis'!$C$15)/'Break-even Analysis'!$C$9)*B12)</f>
        <v>0</v>
      </c>
      <c r="F12" s="327">
        <f t="shared" si="1"/>
        <v>0</v>
      </c>
      <c r="G12" s="328">
        <f t="shared" si="2"/>
        <v>0</v>
      </c>
    </row>
    <row r="13" spans="1:7" ht="14.1" customHeight="1" x14ac:dyDescent="0.2">
      <c r="A13" s="326"/>
      <c r="B13" s="327">
        <f t="shared" si="0"/>
        <v>0</v>
      </c>
      <c r="C13" s="327">
        <f>B13*('Break-even Analysis'!$C$5)</f>
        <v>0</v>
      </c>
      <c r="D13" s="327">
        <f>'Break-even Analysis'!$C$47</f>
        <v>0</v>
      </c>
      <c r="E13" s="327">
        <f>IF(B13=0,0,(('Break-even Analysis'!$C$12+'Break-even Analysis'!$C$13+'Break-even Analysis'!$C$14+'Break-even Analysis'!$C$15)/'Break-even Analysis'!$C$9)*B13)</f>
        <v>0</v>
      </c>
      <c r="F13" s="327">
        <f t="shared" si="1"/>
        <v>0</v>
      </c>
      <c r="G13" s="328">
        <f t="shared" si="2"/>
        <v>0</v>
      </c>
    </row>
    <row r="14" spans="1:7" ht="14.1" customHeight="1" thickBot="1" x14ac:dyDescent="0.25">
      <c r="A14" s="329"/>
      <c r="B14" s="330">
        <f>B15-($B$15/10)</f>
        <v>0</v>
      </c>
      <c r="C14" s="330">
        <f>B14*('Break-even Analysis'!$C$5)</f>
        <v>0</v>
      </c>
      <c r="D14" s="330">
        <f>'Break-even Analysis'!$C$47</f>
        <v>0</v>
      </c>
      <c r="E14" s="330">
        <f>IF(B14=0,0,(('Break-even Analysis'!$C$12+'Break-even Analysis'!$C$13+'Break-even Analysis'!$C$14+'Break-even Analysis'!$C$15)/'Break-even Analysis'!$C$9)*B14)</f>
        <v>0</v>
      </c>
      <c r="F14" s="330">
        <f t="shared" si="1"/>
        <v>0</v>
      </c>
      <c r="G14" s="331">
        <f t="shared" si="2"/>
        <v>0</v>
      </c>
    </row>
    <row r="15" spans="1:7" ht="14.1" customHeight="1" thickBot="1" x14ac:dyDescent="0.3">
      <c r="A15" s="332" t="s">
        <v>294</v>
      </c>
      <c r="B15" s="333">
        <f>'Break-even Analysis'!C53</f>
        <v>0</v>
      </c>
      <c r="C15" s="333">
        <f>B15*('Break-even Analysis'!$C$5)</f>
        <v>0</v>
      </c>
      <c r="D15" s="333">
        <f>'Break-even Analysis'!$C$47</f>
        <v>0</v>
      </c>
      <c r="E15" s="333">
        <f>IF(B15=0,0,(('Break-even Analysis'!$C$12+'Break-even Analysis'!$C$13+'Break-even Analysis'!$C$14+'Break-even Analysis'!$C$15)/'Break-even Analysis'!$C$9)*B15)</f>
        <v>0</v>
      </c>
      <c r="F15" s="333">
        <f t="shared" si="1"/>
        <v>0</v>
      </c>
      <c r="G15" s="334">
        <f t="shared" si="2"/>
        <v>0</v>
      </c>
    </row>
    <row r="16" spans="1:7" ht="14.1" customHeight="1" x14ac:dyDescent="0.2">
      <c r="A16" s="335" t="s">
        <v>285</v>
      </c>
      <c r="B16" s="336">
        <f>B15+($B$15/10)</f>
        <v>0</v>
      </c>
      <c r="C16" s="336">
        <f>B16*('Break-even Analysis'!$C$5)</f>
        <v>0</v>
      </c>
      <c r="D16" s="336">
        <f>'Break-even Analysis'!$C$47</f>
        <v>0</v>
      </c>
      <c r="E16" s="336">
        <f>IF(B16=0,0,(('Break-even Analysis'!$C$12+'Break-even Analysis'!$C$13+'Break-even Analysis'!$C$14+'Break-even Analysis'!$C$15)/'Break-even Analysis'!$C$9)*B16)</f>
        <v>0</v>
      </c>
      <c r="F16" s="336">
        <f t="shared" si="1"/>
        <v>0</v>
      </c>
      <c r="G16" s="337">
        <f t="shared" si="2"/>
        <v>0</v>
      </c>
    </row>
    <row r="17" spans="1:7" ht="14.1" customHeight="1" x14ac:dyDescent="0.2">
      <c r="A17" s="326"/>
      <c r="B17" s="327">
        <f t="shared" ref="B17:B25" si="3">B16+($B$15/10)</f>
        <v>0</v>
      </c>
      <c r="C17" s="327">
        <f>B17*('Break-even Analysis'!$C$5)</f>
        <v>0</v>
      </c>
      <c r="D17" s="327">
        <f>'Break-even Analysis'!$C$47</f>
        <v>0</v>
      </c>
      <c r="E17" s="327">
        <f>IF(B17=0,0,(('Break-even Analysis'!$C$12+'Break-even Analysis'!$C$13+'Break-even Analysis'!$C$14+'Break-even Analysis'!$C$15)/'Break-even Analysis'!$C$9)*B17)</f>
        <v>0</v>
      </c>
      <c r="F17" s="327">
        <f t="shared" si="1"/>
        <v>0</v>
      </c>
      <c r="G17" s="328">
        <f t="shared" si="2"/>
        <v>0</v>
      </c>
    </row>
    <row r="18" spans="1:7" ht="14.1" customHeight="1" x14ac:dyDescent="0.2">
      <c r="A18" s="326"/>
      <c r="B18" s="327">
        <f t="shared" si="3"/>
        <v>0</v>
      </c>
      <c r="C18" s="327">
        <f>B18*('Break-even Analysis'!$C$5)</f>
        <v>0</v>
      </c>
      <c r="D18" s="327">
        <f>'Break-even Analysis'!$C$47</f>
        <v>0</v>
      </c>
      <c r="E18" s="327">
        <f>IF(B18=0,0,(('Break-even Analysis'!$C$12+'Break-even Analysis'!$C$13+'Break-even Analysis'!$C$14+'Break-even Analysis'!$C$15)/'Break-even Analysis'!$C$9)*B18)</f>
        <v>0</v>
      </c>
      <c r="F18" s="327">
        <f t="shared" si="1"/>
        <v>0</v>
      </c>
      <c r="G18" s="328">
        <f t="shared" si="2"/>
        <v>0</v>
      </c>
    </row>
    <row r="19" spans="1:7" ht="14.1" customHeight="1" x14ac:dyDescent="0.2">
      <c r="A19" s="326"/>
      <c r="B19" s="327">
        <f t="shared" si="3"/>
        <v>0</v>
      </c>
      <c r="C19" s="327">
        <f>B19*('Break-even Analysis'!$C$5)</f>
        <v>0</v>
      </c>
      <c r="D19" s="327">
        <f>'Break-even Analysis'!$C$47</f>
        <v>0</v>
      </c>
      <c r="E19" s="327">
        <f>IF(B19=0,0,(('Break-even Analysis'!$C$12+'Break-even Analysis'!$C$13+'Break-even Analysis'!$C$14+'Break-even Analysis'!$C$15)/'Break-even Analysis'!$C$9)*B19)</f>
        <v>0</v>
      </c>
      <c r="F19" s="327">
        <f t="shared" si="1"/>
        <v>0</v>
      </c>
      <c r="G19" s="328">
        <f t="shared" si="2"/>
        <v>0</v>
      </c>
    </row>
    <row r="20" spans="1:7" ht="14.1" customHeight="1" x14ac:dyDescent="0.2">
      <c r="A20" s="326"/>
      <c r="B20" s="327">
        <f t="shared" si="3"/>
        <v>0</v>
      </c>
      <c r="C20" s="327">
        <f>B20*('Break-even Analysis'!$C$5)</f>
        <v>0</v>
      </c>
      <c r="D20" s="327">
        <f>'Break-even Analysis'!$C$47</f>
        <v>0</v>
      </c>
      <c r="E20" s="327">
        <f>IF(B20=0,0,(('Break-even Analysis'!$C$12+'Break-even Analysis'!$C$13+'Break-even Analysis'!$C$14+'Break-even Analysis'!$C$15)/'Break-even Analysis'!$C$9)*B20)</f>
        <v>0</v>
      </c>
      <c r="F20" s="327">
        <f t="shared" si="1"/>
        <v>0</v>
      </c>
      <c r="G20" s="328">
        <f t="shared" si="2"/>
        <v>0</v>
      </c>
    </row>
    <row r="21" spans="1:7" ht="14.1" customHeight="1" x14ac:dyDescent="0.2">
      <c r="A21" s="326"/>
      <c r="B21" s="327">
        <f t="shared" si="3"/>
        <v>0</v>
      </c>
      <c r="C21" s="327">
        <f>B21*('Break-even Analysis'!$C$5)</f>
        <v>0</v>
      </c>
      <c r="D21" s="327">
        <f>'Break-even Analysis'!$C$47</f>
        <v>0</v>
      </c>
      <c r="E21" s="327">
        <f>IF(B21=0,0,(('Break-even Analysis'!$C$12+'Break-even Analysis'!$C$13+'Break-even Analysis'!$C$14+'Break-even Analysis'!$C$15)/'Break-even Analysis'!$C$9)*B21)</f>
        <v>0</v>
      </c>
      <c r="F21" s="327">
        <f t="shared" si="1"/>
        <v>0</v>
      </c>
      <c r="G21" s="328">
        <f t="shared" si="2"/>
        <v>0</v>
      </c>
    </row>
    <row r="22" spans="1:7" ht="14.1" customHeight="1" x14ac:dyDescent="0.2">
      <c r="A22" s="326"/>
      <c r="B22" s="327">
        <f t="shared" si="3"/>
        <v>0</v>
      </c>
      <c r="C22" s="327">
        <f>B22*('Break-even Analysis'!$C$5)</f>
        <v>0</v>
      </c>
      <c r="D22" s="327">
        <f>'Break-even Analysis'!$C$47</f>
        <v>0</v>
      </c>
      <c r="E22" s="327">
        <f>IF(B22=0,0,(('Break-even Analysis'!$C$12+'Break-even Analysis'!$C$13+'Break-even Analysis'!$C$14+'Break-even Analysis'!$C$15)/'Break-even Analysis'!$C$9)*B22)</f>
        <v>0</v>
      </c>
      <c r="F22" s="327">
        <f t="shared" si="1"/>
        <v>0</v>
      </c>
      <c r="G22" s="328">
        <f t="shared" si="2"/>
        <v>0</v>
      </c>
    </row>
    <row r="23" spans="1:7" ht="14.1" customHeight="1" x14ac:dyDescent="0.2">
      <c r="A23" s="326"/>
      <c r="B23" s="327">
        <f t="shared" si="3"/>
        <v>0</v>
      </c>
      <c r="C23" s="327">
        <f>B23*('Break-even Analysis'!$C$5)</f>
        <v>0</v>
      </c>
      <c r="D23" s="327">
        <f>'Break-even Analysis'!$C$47</f>
        <v>0</v>
      </c>
      <c r="E23" s="327">
        <f>IF(B23=0,0,(('Break-even Analysis'!$C$12+'Break-even Analysis'!$C$13+'Break-even Analysis'!$C$14+'Break-even Analysis'!$C$15)/'Break-even Analysis'!$C$9)*B23)</f>
        <v>0</v>
      </c>
      <c r="F23" s="327">
        <f t="shared" si="1"/>
        <v>0</v>
      </c>
      <c r="G23" s="328">
        <f t="shared" si="2"/>
        <v>0</v>
      </c>
    </row>
    <row r="24" spans="1:7" ht="14.1" customHeight="1" x14ac:dyDescent="0.2">
      <c r="A24" s="326"/>
      <c r="B24" s="327">
        <f t="shared" si="3"/>
        <v>0</v>
      </c>
      <c r="C24" s="327">
        <f>B24*('Break-even Analysis'!$C$5)</f>
        <v>0</v>
      </c>
      <c r="D24" s="327">
        <f>'Break-even Analysis'!$C$47</f>
        <v>0</v>
      </c>
      <c r="E24" s="327">
        <f>IF(B24=0,0,(('Break-even Analysis'!$C$12+'Break-even Analysis'!$C$13+'Break-even Analysis'!$C$14+'Break-even Analysis'!$C$15)/'Break-even Analysis'!$C$9)*B24)</f>
        <v>0</v>
      </c>
      <c r="F24" s="327">
        <f t="shared" si="1"/>
        <v>0</v>
      </c>
      <c r="G24" s="328">
        <f t="shared" si="2"/>
        <v>0</v>
      </c>
    </row>
    <row r="25" spans="1:7" ht="14.1" customHeight="1" x14ac:dyDescent="0.2">
      <c r="A25" s="326"/>
      <c r="B25" s="327">
        <f t="shared" si="3"/>
        <v>0</v>
      </c>
      <c r="C25" s="327">
        <f>B25*('Break-even Analysis'!$C$5)</f>
        <v>0</v>
      </c>
      <c r="D25" s="327">
        <f>'Break-even Analysis'!$C$47</f>
        <v>0</v>
      </c>
      <c r="E25" s="327">
        <f>IF(B25=0,0,(('Break-even Analysis'!$C$12+'Break-even Analysis'!$C$13+'Break-even Analysis'!$C$14+'Break-even Analysis'!$C$15)/'Break-even Analysis'!$C$9)*B25)</f>
        <v>0</v>
      </c>
      <c r="F25" s="327">
        <f t="shared" si="1"/>
        <v>0</v>
      </c>
      <c r="G25" s="328">
        <f t="shared" si="2"/>
        <v>0</v>
      </c>
    </row>
  </sheetData>
  <mergeCells count="2">
    <mergeCell ref="A16:A25"/>
    <mergeCell ref="A5:A14"/>
  </mergeCells>
  <phoneticPr fontId="0" type="noConversion"/>
  <hyperlinks>
    <hyperlink ref="G3" location="'Financial Plan'!A1" display="Back" xr:uid="{00000000-0004-0000-0600-000000000000}"/>
  </hyperlinks>
  <printOptions horizontalCentered="1"/>
  <pageMargins left="0.39370078740157483" right="0.39370078740157483" top="0.78740157480314965" bottom="1" header="0" footer="0"/>
  <pageSetup paperSize="9" orientation="landscape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9"/>
  <sheetViews>
    <sheetView showGridLines="0" topLeftCell="A25" zoomScaleNormal="100" workbookViewId="0">
      <selection activeCell="Y14" sqref="Y14"/>
    </sheetView>
  </sheetViews>
  <sheetFormatPr defaultRowHeight="12.75" x14ac:dyDescent="0.2"/>
  <cols>
    <col min="1" max="1" width="1.28515625" customWidth="1"/>
    <col min="2" max="2" width="36.7109375" customWidth="1"/>
    <col min="3" max="18" width="9.7109375" customWidth="1"/>
    <col min="19" max="22" width="8.7109375" customWidth="1"/>
  </cols>
  <sheetData>
    <row r="1" spans="1:23" ht="14.25" x14ac:dyDescent="0.25">
      <c r="A1" s="146"/>
      <c r="B1" s="504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40"/>
      <c r="W1" s="347"/>
    </row>
    <row r="2" spans="1:23" ht="14.25" x14ac:dyDescent="0.25">
      <c r="A2" s="146"/>
      <c r="B2" s="150" t="s">
        <v>371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345"/>
      <c r="S2" s="345"/>
      <c r="T2" s="345"/>
      <c r="U2" s="345"/>
      <c r="V2" s="152" t="s">
        <v>51</v>
      </c>
      <c r="W2" s="347"/>
    </row>
    <row r="3" spans="1:23" ht="14.25" x14ac:dyDescent="0.25">
      <c r="A3" s="146"/>
      <c r="B3" s="153"/>
      <c r="C3" s="15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56"/>
      <c r="Q3" s="146"/>
      <c r="R3" s="146"/>
      <c r="S3" s="348"/>
      <c r="T3" s="146"/>
      <c r="U3" s="347"/>
      <c r="V3" s="349"/>
      <c r="W3" s="347"/>
    </row>
    <row r="4" spans="1:23" ht="15" thickBot="1" x14ac:dyDescent="0.3">
      <c r="A4" s="146"/>
      <c r="B4" s="153"/>
      <c r="C4" s="350" t="s">
        <v>68</v>
      </c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1"/>
      <c r="Q4" s="350"/>
      <c r="R4" s="350"/>
      <c r="S4" s="352"/>
      <c r="T4" s="146"/>
      <c r="U4" s="347"/>
      <c r="V4" s="353"/>
      <c r="W4" s="347"/>
    </row>
    <row r="5" spans="1:23" ht="15" thickBot="1" x14ac:dyDescent="0.3">
      <c r="A5" s="146"/>
      <c r="B5" s="354"/>
      <c r="C5" s="355" t="s">
        <v>17</v>
      </c>
      <c r="D5" s="356"/>
      <c r="E5" s="356"/>
      <c r="F5" s="356"/>
      <c r="G5" s="357" t="s">
        <v>14</v>
      </c>
      <c r="H5" s="357"/>
      <c r="I5" s="357"/>
      <c r="J5" s="357"/>
      <c r="K5" s="357" t="s">
        <v>15</v>
      </c>
      <c r="L5" s="357"/>
      <c r="M5" s="356"/>
      <c r="N5" s="358"/>
      <c r="O5" s="359" t="s">
        <v>16</v>
      </c>
      <c r="P5" s="360"/>
      <c r="Q5" s="361"/>
      <c r="R5" s="361"/>
      <c r="S5" s="362" t="s">
        <v>372</v>
      </c>
      <c r="T5" s="360"/>
      <c r="U5" s="361"/>
      <c r="V5" s="363"/>
      <c r="W5" s="347"/>
    </row>
    <row r="6" spans="1:23" ht="14.25" x14ac:dyDescent="0.25">
      <c r="A6" s="146"/>
      <c r="B6" s="364"/>
      <c r="C6" s="365" t="s">
        <v>367</v>
      </c>
      <c r="D6" s="366" t="s">
        <v>368</v>
      </c>
      <c r="E6" s="367" t="s">
        <v>369</v>
      </c>
      <c r="F6" s="367" t="s">
        <v>370</v>
      </c>
      <c r="G6" s="368" t="s">
        <v>367</v>
      </c>
      <c r="H6" s="366" t="s">
        <v>368</v>
      </c>
      <c r="I6" s="367" t="s">
        <v>369</v>
      </c>
      <c r="J6" s="367" t="s">
        <v>370</v>
      </c>
      <c r="K6" s="368" t="s">
        <v>367</v>
      </c>
      <c r="L6" s="366" t="s">
        <v>368</v>
      </c>
      <c r="M6" s="367" t="s">
        <v>369</v>
      </c>
      <c r="N6" s="367" t="s">
        <v>370</v>
      </c>
      <c r="O6" s="368" t="s">
        <v>367</v>
      </c>
      <c r="P6" s="366" t="s">
        <v>368</v>
      </c>
      <c r="Q6" s="367" t="s">
        <v>369</v>
      </c>
      <c r="R6" s="369" t="s">
        <v>370</v>
      </c>
      <c r="S6" s="370" t="s">
        <v>367</v>
      </c>
      <c r="T6" s="366" t="s">
        <v>368</v>
      </c>
      <c r="U6" s="367" t="s">
        <v>369</v>
      </c>
      <c r="V6" s="371" t="s">
        <v>370</v>
      </c>
      <c r="W6" s="347"/>
    </row>
    <row r="7" spans="1:23" ht="14.25" x14ac:dyDescent="0.25">
      <c r="A7" s="146"/>
      <c r="B7" s="372"/>
      <c r="C7" s="373"/>
      <c r="D7" s="374"/>
      <c r="E7" s="375"/>
      <c r="F7" s="376"/>
      <c r="G7" s="377"/>
      <c r="H7" s="374"/>
      <c r="I7" s="375"/>
      <c r="J7" s="376"/>
      <c r="K7" s="377"/>
      <c r="L7" s="374"/>
      <c r="M7" s="375"/>
      <c r="N7" s="376"/>
      <c r="O7" s="377"/>
      <c r="P7" s="374"/>
      <c r="Q7" s="375"/>
      <c r="R7" s="378"/>
      <c r="S7" s="379"/>
      <c r="T7" s="374"/>
      <c r="U7" s="375"/>
      <c r="V7" s="380"/>
      <c r="W7" s="347"/>
    </row>
    <row r="8" spans="1:23" ht="14.25" x14ac:dyDescent="0.25">
      <c r="A8" s="146"/>
      <c r="B8" s="171"/>
      <c r="C8" s="381"/>
      <c r="D8" s="382"/>
      <c r="E8" s="383"/>
      <c r="F8" s="383"/>
      <c r="G8" s="384"/>
      <c r="H8" s="382"/>
      <c r="I8" s="383"/>
      <c r="J8" s="383"/>
      <c r="K8" s="384"/>
      <c r="L8" s="382"/>
      <c r="M8" s="383"/>
      <c r="N8" s="385"/>
      <c r="O8" s="384"/>
      <c r="P8" s="382"/>
      <c r="Q8" s="383"/>
      <c r="R8" s="386"/>
      <c r="S8" s="387"/>
      <c r="T8" s="382"/>
      <c r="U8" s="383"/>
      <c r="V8" s="388"/>
      <c r="W8" s="347"/>
    </row>
    <row r="9" spans="1:23" ht="14.25" x14ac:dyDescent="0.25">
      <c r="A9" s="146"/>
      <c r="B9" s="389" t="s">
        <v>73</v>
      </c>
      <c r="C9" s="390"/>
      <c r="D9" s="391"/>
      <c r="E9" s="392"/>
      <c r="F9" s="392"/>
      <c r="G9" s="393"/>
      <c r="H9" s="391"/>
      <c r="I9" s="392"/>
      <c r="J9" s="392"/>
      <c r="K9" s="393"/>
      <c r="L9" s="391"/>
      <c r="M9" s="392"/>
      <c r="N9" s="394"/>
      <c r="O9" s="393"/>
      <c r="P9" s="395"/>
      <c r="Q9" s="396"/>
      <c r="R9" s="397"/>
      <c r="S9" s="398" t="s">
        <v>49</v>
      </c>
      <c r="T9" s="395"/>
      <c r="U9" s="396"/>
      <c r="V9" s="399"/>
      <c r="W9" s="347"/>
    </row>
    <row r="10" spans="1:23" ht="17.100000000000001" customHeight="1" x14ac:dyDescent="0.25">
      <c r="A10" s="146"/>
      <c r="B10" s="400" t="s">
        <v>19</v>
      </c>
      <c r="C10" s="401">
        <f>'Cash flow forecast'!$C8+'Cash flow forecast'!$D8+'Cash flow forecast'!$E8</f>
        <v>0</v>
      </c>
      <c r="D10" s="402"/>
      <c r="E10" s="403" t="str">
        <f>IF(D10="","",D10-C10)</f>
        <v/>
      </c>
      <c r="F10" s="404" t="str">
        <f>IF(E10="","",E10/C10)</f>
        <v/>
      </c>
      <c r="G10" s="405">
        <f>'Cash flow forecast'!F8+'Cash flow forecast'!G8+'Cash flow forecast'!H8</f>
        <v>0</v>
      </c>
      <c r="H10" s="402"/>
      <c r="I10" s="403" t="str">
        <f>IF(H10="","",H10-G10)</f>
        <v/>
      </c>
      <c r="J10" s="404" t="str">
        <f>IF(I10="","",I10/G10)</f>
        <v/>
      </c>
      <c r="K10" s="405">
        <f>'Cash flow forecast'!$I8+'Cash flow forecast'!$J8+'Cash flow forecast'!$K8</f>
        <v>0</v>
      </c>
      <c r="L10" s="402"/>
      <c r="M10" s="403" t="str">
        <f>IF(L10="","",L10-K10)</f>
        <v/>
      </c>
      <c r="N10" s="404" t="str">
        <f>IF(M10="","",M10/K10)</f>
        <v/>
      </c>
      <c r="O10" s="405">
        <f>'Cash flow forecast'!$L8+'Cash flow forecast'!$M8+'Cash flow forecast'!$N8</f>
        <v>0</v>
      </c>
      <c r="P10" s="402"/>
      <c r="Q10" s="403" t="str">
        <f>IF(P10="","",P10-O10)</f>
        <v/>
      </c>
      <c r="R10" s="406" t="str">
        <f>IF(Q10="","",Q10/O10)</f>
        <v/>
      </c>
      <c r="S10" s="407">
        <f t="shared" ref="S10:T14" si="0">C10+G10+K10+O10</f>
        <v>0</v>
      </c>
      <c r="T10" s="408">
        <f t="shared" si="0"/>
        <v>0</v>
      </c>
      <c r="U10" s="409" t="str">
        <f>IF($T$15=0,"",T10-S10)</f>
        <v/>
      </c>
      <c r="V10" s="410" t="str">
        <f>IF(U10="","",IF(U10=0,0,U10/S10))</f>
        <v/>
      </c>
      <c r="W10" s="347"/>
    </row>
    <row r="11" spans="1:23" ht="17.100000000000001" customHeight="1" x14ac:dyDescent="0.25">
      <c r="A11" s="146"/>
      <c r="B11" s="400" t="s">
        <v>20</v>
      </c>
      <c r="C11" s="401">
        <f>'Cash flow forecast'!$C9+'Cash flow forecast'!$D9+'Cash flow forecast'!$E9</f>
        <v>0</v>
      </c>
      <c r="D11" s="402"/>
      <c r="E11" s="403" t="str">
        <f>IF(D11="","",D11-C11)</f>
        <v/>
      </c>
      <c r="F11" s="404" t="str">
        <f>IF(E11="","",E11/C11)</f>
        <v/>
      </c>
      <c r="G11" s="405">
        <f>'Cash flow forecast'!$F9+'Cash flow forecast'!$G9+'Cash flow forecast'!$H9</f>
        <v>0</v>
      </c>
      <c r="H11" s="402"/>
      <c r="I11" s="403" t="str">
        <f>IF(H11="","",H11-G11)</f>
        <v/>
      </c>
      <c r="J11" s="404" t="str">
        <f>IF(I11="","",I11/G11)</f>
        <v/>
      </c>
      <c r="K11" s="405">
        <f>'Cash flow forecast'!$I9+'Cash flow forecast'!$J9+'Cash flow forecast'!$K9</f>
        <v>0</v>
      </c>
      <c r="L11" s="402"/>
      <c r="M11" s="403" t="str">
        <f>IF(L11="","",L11-K11)</f>
        <v/>
      </c>
      <c r="N11" s="404" t="str">
        <f>IF(M11="","",M11/K11)</f>
        <v/>
      </c>
      <c r="O11" s="405">
        <f>'Cash flow forecast'!$L9+'Cash flow forecast'!$M9+'Cash flow forecast'!$N9</f>
        <v>0</v>
      </c>
      <c r="P11" s="402"/>
      <c r="Q11" s="403" t="str">
        <f>IF(P11="","",P11-O11)</f>
        <v/>
      </c>
      <c r="R11" s="406" t="str">
        <f>IF(Q11="","",Q11/O11)</f>
        <v/>
      </c>
      <c r="S11" s="407">
        <f t="shared" si="0"/>
        <v>0</v>
      </c>
      <c r="T11" s="408">
        <f t="shared" si="0"/>
        <v>0</v>
      </c>
      <c r="U11" s="409" t="str">
        <f>IF($T$15=0,"",T11-S11)</f>
        <v/>
      </c>
      <c r="V11" s="410" t="str">
        <f>IF(U11="","",IF(U11=0,0,U11/S11))</f>
        <v/>
      </c>
      <c r="W11" s="347"/>
    </row>
    <row r="12" spans="1:23" ht="17.100000000000001" customHeight="1" x14ac:dyDescent="0.25">
      <c r="A12" s="146"/>
      <c r="B12" s="400" t="s">
        <v>21</v>
      </c>
      <c r="C12" s="401">
        <f>'Cash flow forecast'!$C10+'Cash flow forecast'!$D10+'Cash flow forecast'!$E10</f>
        <v>0</v>
      </c>
      <c r="D12" s="402"/>
      <c r="E12" s="403" t="str">
        <f>IF(D12="","",D12-C12)</f>
        <v/>
      </c>
      <c r="F12" s="404" t="str">
        <f>IF(E12="","",E12/C12)</f>
        <v/>
      </c>
      <c r="G12" s="405">
        <f>'Cash flow forecast'!$F10+'Cash flow forecast'!$G10+'Cash flow forecast'!$H10</f>
        <v>0</v>
      </c>
      <c r="H12" s="402"/>
      <c r="I12" s="403" t="str">
        <f>IF(H12="","",H12-G12)</f>
        <v/>
      </c>
      <c r="J12" s="404" t="str">
        <f>IF(I12="","",I12/G12)</f>
        <v/>
      </c>
      <c r="K12" s="405">
        <f>'Cash flow forecast'!$I10+'Cash flow forecast'!$J10+'Cash flow forecast'!$K10</f>
        <v>0</v>
      </c>
      <c r="L12" s="402"/>
      <c r="M12" s="403" t="str">
        <f>IF(L12="","",L12-K12)</f>
        <v/>
      </c>
      <c r="N12" s="404" t="str">
        <f>IF(M12="","",M12/K12)</f>
        <v/>
      </c>
      <c r="O12" s="405">
        <f>'Cash flow forecast'!$L10+'Cash flow forecast'!$M10+'Cash flow forecast'!$N10</f>
        <v>0</v>
      </c>
      <c r="P12" s="402"/>
      <c r="Q12" s="403" t="str">
        <f>IF(P12="","",P12-O12)</f>
        <v/>
      </c>
      <c r="R12" s="406" t="str">
        <f>IF(Q12="","",Q12/O12)</f>
        <v/>
      </c>
      <c r="S12" s="407">
        <f t="shared" si="0"/>
        <v>0</v>
      </c>
      <c r="T12" s="408">
        <f t="shared" si="0"/>
        <v>0</v>
      </c>
      <c r="U12" s="409" t="str">
        <f>IF($T$15=0,"",T12-S12)</f>
        <v/>
      </c>
      <c r="V12" s="410" t="str">
        <f>IF(U12="","",IF(U12=0,0,U12/S12))</f>
        <v/>
      </c>
      <c r="W12" s="347"/>
    </row>
    <row r="13" spans="1:23" ht="17.100000000000001" customHeight="1" x14ac:dyDescent="0.25">
      <c r="A13" s="146"/>
      <c r="B13" s="400" t="s">
        <v>22</v>
      </c>
      <c r="C13" s="401">
        <f>'Cash flow forecast'!$C11+'Cash flow forecast'!$D11+'Cash flow forecast'!$E11</f>
        <v>0</v>
      </c>
      <c r="D13" s="402"/>
      <c r="E13" s="403" t="str">
        <f>IF(D13="","",D13-C13)</f>
        <v/>
      </c>
      <c r="F13" s="404" t="str">
        <f>IF(E13="","",E13/C13)</f>
        <v/>
      </c>
      <c r="G13" s="405">
        <f>'Cash flow forecast'!$F11+'Cash flow forecast'!$G11+'Cash flow forecast'!$H11</f>
        <v>0</v>
      </c>
      <c r="H13" s="402"/>
      <c r="I13" s="403" t="str">
        <f>IF(H13="","",H13-G13)</f>
        <v/>
      </c>
      <c r="J13" s="404" t="str">
        <f>IF(I13="","",I13/G13)</f>
        <v/>
      </c>
      <c r="K13" s="405">
        <f>'Cash flow forecast'!$I11+'Cash flow forecast'!$J11+'Cash flow forecast'!$K11</f>
        <v>0</v>
      </c>
      <c r="L13" s="402"/>
      <c r="M13" s="403" t="str">
        <f>IF(L13="","",L13-K13)</f>
        <v/>
      </c>
      <c r="N13" s="404" t="str">
        <f>IF(M13="","",M13/K13)</f>
        <v/>
      </c>
      <c r="O13" s="405">
        <f>'Cash flow forecast'!$L11+'Cash flow forecast'!$M11+'Cash flow forecast'!$N11</f>
        <v>0</v>
      </c>
      <c r="P13" s="402"/>
      <c r="Q13" s="403" t="str">
        <f>IF(P13="","",P13-O13)</f>
        <v/>
      </c>
      <c r="R13" s="406" t="str">
        <f>IF(Q13="","",Q13/O13)</f>
        <v/>
      </c>
      <c r="S13" s="407">
        <f t="shared" si="0"/>
        <v>0</v>
      </c>
      <c r="T13" s="408">
        <f t="shared" si="0"/>
        <v>0</v>
      </c>
      <c r="U13" s="409" t="str">
        <f>IF($T$15=0,"",T13-S13)</f>
        <v/>
      </c>
      <c r="V13" s="410" t="str">
        <f>IF(U13="","",IF(U13=0,0,U13/S13))</f>
        <v/>
      </c>
      <c r="W13" s="347"/>
    </row>
    <row r="14" spans="1:23" ht="17.100000000000001" customHeight="1" thickBot="1" x14ac:dyDescent="0.3">
      <c r="A14" s="146"/>
      <c r="B14" s="411" t="s">
        <v>23</v>
      </c>
      <c r="C14" s="412">
        <f>'Cash flow forecast'!$C12+'Cash flow forecast'!$D12+'Cash flow forecast'!$E12</f>
        <v>0</v>
      </c>
      <c r="D14" s="413"/>
      <c r="E14" s="414" t="str">
        <f>IF(D14="","",D14-C14)</f>
        <v/>
      </c>
      <c r="F14" s="415" t="str">
        <f>IF(E14="","",E14/C14)</f>
        <v/>
      </c>
      <c r="G14" s="416">
        <f>'Cash flow forecast'!$F12+'Cash flow forecast'!$G12+'Cash flow forecast'!$H12</f>
        <v>0</v>
      </c>
      <c r="H14" s="413"/>
      <c r="I14" s="414" t="str">
        <f>IF(H14="","",H14-G14)</f>
        <v/>
      </c>
      <c r="J14" s="415" t="str">
        <f>IF(I14="","",I14/G14)</f>
        <v/>
      </c>
      <c r="K14" s="416">
        <f>'Cash flow forecast'!$I12+'Cash flow forecast'!$J12+'Cash flow forecast'!$K12</f>
        <v>0</v>
      </c>
      <c r="L14" s="413"/>
      <c r="M14" s="414" t="str">
        <f>IF(L14="","",L14-K14)</f>
        <v/>
      </c>
      <c r="N14" s="415" t="str">
        <f>IF(M14="","",M14/K14)</f>
        <v/>
      </c>
      <c r="O14" s="416">
        <f>'Cash flow forecast'!$L12+'Cash flow forecast'!$M12+'Cash flow forecast'!$N12</f>
        <v>0</v>
      </c>
      <c r="P14" s="413"/>
      <c r="Q14" s="414" t="str">
        <f>IF(P14="","",P14-O14)</f>
        <v/>
      </c>
      <c r="R14" s="417" t="str">
        <f>IF(Q14="","",Q14/O14)</f>
        <v/>
      </c>
      <c r="S14" s="418">
        <f t="shared" si="0"/>
        <v>0</v>
      </c>
      <c r="T14" s="419">
        <f t="shared" si="0"/>
        <v>0</v>
      </c>
      <c r="U14" s="420" t="str">
        <f>IF($T$15=0,"",T14-S14)</f>
        <v/>
      </c>
      <c r="V14" s="421" t="str">
        <f>IF(U14="","",IF(U14=0,0,U14/S14))</f>
        <v/>
      </c>
      <c r="W14" s="347"/>
    </row>
    <row r="15" spans="1:23" ht="17.100000000000001" customHeight="1" thickBot="1" x14ac:dyDescent="0.3">
      <c r="A15" s="146"/>
      <c r="B15" s="422" t="s">
        <v>74</v>
      </c>
      <c r="C15" s="423">
        <f>SUM(C10:C14)</f>
        <v>0</v>
      </c>
      <c r="D15" s="424">
        <f>SUM(D10:D14)</f>
        <v>0</v>
      </c>
      <c r="E15" s="483"/>
      <c r="F15" s="425">
        <f>IF(D15=0,0,(D15-C15)/C15)</f>
        <v>0</v>
      </c>
      <c r="G15" s="426">
        <f>SUM(G10:G14)</f>
        <v>0</v>
      </c>
      <c r="H15" s="424">
        <f>SUM(H10:H14)</f>
        <v>0</v>
      </c>
      <c r="I15" s="483"/>
      <c r="J15" s="425">
        <f>IF(H15=0,0,(H15-G15)/G15)</f>
        <v>0</v>
      </c>
      <c r="K15" s="195">
        <f>SUM(K10:K14)</f>
        <v>0</v>
      </c>
      <c r="L15" s="194">
        <f>SUM(L10:L14)</f>
        <v>0</v>
      </c>
      <c r="M15" s="483"/>
      <c r="N15" s="425">
        <f>IF(L15=0,0,(L15-K15)/K15)</f>
        <v>0</v>
      </c>
      <c r="O15" s="195">
        <f>SUM(O10:O14)</f>
        <v>0</v>
      </c>
      <c r="P15" s="194">
        <f>SUM(P10:P14)</f>
        <v>0</v>
      </c>
      <c r="Q15" s="483"/>
      <c r="R15" s="425">
        <f>IF(P15=0,0,(P15-O15)/O15)</f>
        <v>0</v>
      </c>
      <c r="S15" s="427">
        <f>SUM(S10:S14)</f>
        <v>0</v>
      </c>
      <c r="T15" s="428">
        <f>SUM(T10:T14)</f>
        <v>0</v>
      </c>
      <c r="U15" s="483"/>
      <c r="V15" s="429">
        <f>IF(T15=0,0,(T15-S15)/S15)</f>
        <v>0</v>
      </c>
      <c r="W15" s="347"/>
    </row>
    <row r="16" spans="1:23" ht="14.25" x14ac:dyDescent="0.25">
      <c r="A16" s="146"/>
      <c r="B16" s="430"/>
      <c r="C16" s="431"/>
      <c r="D16" s="432"/>
      <c r="E16" s="433"/>
      <c r="F16" s="433"/>
      <c r="G16" s="434"/>
      <c r="H16" s="432"/>
      <c r="I16" s="433"/>
      <c r="J16" s="433"/>
      <c r="K16" s="435"/>
      <c r="L16" s="436"/>
      <c r="M16" s="437"/>
      <c r="N16" s="438"/>
      <c r="O16" s="435"/>
      <c r="P16" s="436"/>
      <c r="Q16" s="437"/>
      <c r="R16" s="439"/>
      <c r="S16" s="440"/>
      <c r="T16" s="441"/>
      <c r="U16" s="437"/>
      <c r="V16" s="442"/>
      <c r="W16" s="347"/>
    </row>
    <row r="17" spans="1:23" ht="14.25" x14ac:dyDescent="0.25">
      <c r="A17" s="146"/>
      <c r="B17" s="389" t="s">
        <v>24</v>
      </c>
      <c r="C17" s="443"/>
      <c r="D17" s="444"/>
      <c r="E17" s="445"/>
      <c r="F17" s="445"/>
      <c r="G17" s="446"/>
      <c r="H17" s="444"/>
      <c r="I17" s="445"/>
      <c r="J17" s="445"/>
      <c r="K17" s="447"/>
      <c r="L17" s="448"/>
      <c r="M17" s="449"/>
      <c r="N17" s="450"/>
      <c r="O17" s="447"/>
      <c r="P17" s="448"/>
      <c r="Q17" s="449"/>
      <c r="R17" s="451"/>
      <c r="S17" s="452"/>
      <c r="T17" s="453"/>
      <c r="U17" s="449"/>
      <c r="V17" s="454"/>
      <c r="W17" s="347"/>
    </row>
    <row r="18" spans="1:23" ht="17.100000000000001" customHeight="1" x14ac:dyDescent="0.25">
      <c r="A18" s="146"/>
      <c r="B18" s="389" t="s">
        <v>85</v>
      </c>
      <c r="C18" s="443"/>
      <c r="D18" s="444"/>
      <c r="E18" s="445"/>
      <c r="F18" s="445"/>
      <c r="G18" s="446"/>
      <c r="H18" s="444"/>
      <c r="I18" s="445"/>
      <c r="J18" s="445"/>
      <c r="K18" s="447"/>
      <c r="L18" s="448"/>
      <c r="M18" s="449"/>
      <c r="N18" s="450"/>
      <c r="O18" s="447"/>
      <c r="P18" s="448"/>
      <c r="Q18" s="449"/>
      <c r="R18" s="451"/>
      <c r="S18" s="455"/>
      <c r="T18" s="456"/>
      <c r="U18" s="449"/>
      <c r="V18" s="454"/>
      <c r="W18" s="347"/>
    </row>
    <row r="19" spans="1:23" ht="17.100000000000001" customHeight="1" x14ac:dyDescent="0.25">
      <c r="A19" s="146"/>
      <c r="B19" s="457" t="s">
        <v>86</v>
      </c>
      <c r="C19" s="458">
        <f>'Cash flow forecast'!$C17+'Cash flow forecast'!$D17+'Cash flow forecast'!$E17</f>
        <v>0</v>
      </c>
      <c r="D19" s="459"/>
      <c r="E19" s="460" t="str">
        <f>IF(D19="","",D19-C19)</f>
        <v/>
      </c>
      <c r="F19" s="404" t="str">
        <f>IF(E19="","",E19/C19)</f>
        <v/>
      </c>
      <c r="G19" s="461">
        <f>'Cash flow forecast'!$F17+'Cash flow forecast'!$G17+'Cash flow forecast'!$H17</f>
        <v>0</v>
      </c>
      <c r="H19" s="459"/>
      <c r="I19" s="460" t="str">
        <f>IF(H19="","",H19-G19)</f>
        <v/>
      </c>
      <c r="J19" s="404" t="str">
        <f>IF(I19="","",I19/G19)</f>
        <v/>
      </c>
      <c r="K19" s="461">
        <f>'Cash flow forecast'!$I17+'Cash flow forecast'!$J17+'Cash flow forecast'!$K17</f>
        <v>0</v>
      </c>
      <c r="L19" s="459"/>
      <c r="M19" s="460" t="str">
        <f>IF(L19="","",L19-K19)</f>
        <v/>
      </c>
      <c r="N19" s="404" t="str">
        <f>IF(M19="","",M19/K19)</f>
        <v/>
      </c>
      <c r="O19" s="461">
        <f>'Cash flow forecast'!$L17+'Cash flow forecast'!$M17+'Cash flow forecast'!$N17</f>
        <v>0</v>
      </c>
      <c r="P19" s="459"/>
      <c r="Q19" s="460" t="str">
        <f>IF(P19="","",P19-O19)</f>
        <v/>
      </c>
      <c r="R19" s="406" t="str">
        <f>IF(Q19="","",Q19/O19)</f>
        <v/>
      </c>
      <c r="S19" s="407">
        <f>C19+G19+K19+O19</f>
        <v>0</v>
      </c>
      <c r="T19" s="408">
        <f>D19+H19+L19+P19</f>
        <v>0</v>
      </c>
      <c r="U19" s="460" t="str">
        <f>IF($T$47=0,"",T19-S19)</f>
        <v/>
      </c>
      <c r="V19" s="410" t="str">
        <f>IF(U19="","",IF(U19=0,0,U19/S19))</f>
        <v/>
      </c>
      <c r="W19" s="347"/>
    </row>
    <row r="20" spans="1:23" ht="17.100000000000001" customHeight="1" x14ac:dyDescent="0.25">
      <c r="A20" s="146"/>
      <c r="B20" s="400" t="s">
        <v>87</v>
      </c>
      <c r="C20" s="462">
        <f>'Cash flow forecast'!$C18+'Cash flow forecast'!$D18+'Cash flow forecast'!$E18</f>
        <v>0</v>
      </c>
      <c r="D20" s="463"/>
      <c r="E20" s="464" t="str">
        <f>IF(D20="","",D20-C20)</f>
        <v/>
      </c>
      <c r="F20" s="404" t="str">
        <f>IF(E20="","",E20/C20)</f>
        <v/>
      </c>
      <c r="G20" s="465">
        <f>'Cash flow forecast'!$F18+'Cash flow forecast'!$G18+'Cash flow forecast'!$H18</f>
        <v>0</v>
      </c>
      <c r="H20" s="463"/>
      <c r="I20" s="464" t="str">
        <f>IF(H20="","",H20-G20)</f>
        <v/>
      </c>
      <c r="J20" s="404" t="str">
        <f>IF(I20="","",I20/G20)</f>
        <v/>
      </c>
      <c r="K20" s="465">
        <f>'Cash flow forecast'!$I18+'Cash flow forecast'!$J18+'Cash flow forecast'!$K18</f>
        <v>0</v>
      </c>
      <c r="L20" s="463"/>
      <c r="M20" s="464" t="str">
        <f>IF(L20="","",L20-K20)</f>
        <v/>
      </c>
      <c r="N20" s="404" t="str">
        <f>IF(M20="","",M20/K20)</f>
        <v/>
      </c>
      <c r="O20" s="465">
        <f>'Cash flow forecast'!$L18+'Cash flow forecast'!$M18+'Cash flow forecast'!$N18</f>
        <v>0</v>
      </c>
      <c r="P20" s="463"/>
      <c r="Q20" s="460" t="str">
        <f>IF(P20="","",P20-O20)</f>
        <v/>
      </c>
      <c r="R20" s="406" t="str">
        <f>IF(Q20="","",Q20/O20)</f>
        <v/>
      </c>
      <c r="S20" s="407">
        <f>C20+G20+K20+O20</f>
        <v>0</v>
      </c>
      <c r="T20" s="408">
        <f>D20+H20+L20+P20</f>
        <v>0</v>
      </c>
      <c r="U20" s="460" t="str">
        <f>IF($T$47=0,"",T20-S20)</f>
        <v/>
      </c>
      <c r="V20" s="410" t="str">
        <f>IF(U20="","",IF(U20=0,0,U20/S20))</f>
        <v/>
      </c>
      <c r="W20" s="347"/>
    </row>
    <row r="21" spans="1:23" ht="17.100000000000001" customHeight="1" x14ac:dyDescent="0.25">
      <c r="A21" s="146"/>
      <c r="B21" s="389" t="s">
        <v>88</v>
      </c>
      <c r="C21" s="462"/>
      <c r="D21" s="466"/>
      <c r="E21" s="464"/>
      <c r="F21" s="467"/>
      <c r="G21" s="465"/>
      <c r="H21" s="466"/>
      <c r="I21" s="464"/>
      <c r="J21" s="467"/>
      <c r="K21" s="465"/>
      <c r="L21" s="466"/>
      <c r="M21" s="464"/>
      <c r="N21" s="468"/>
      <c r="O21" s="465"/>
      <c r="P21" s="466"/>
      <c r="Q21" s="464"/>
      <c r="R21" s="469"/>
      <c r="S21" s="470"/>
      <c r="T21" s="471"/>
      <c r="U21" s="464"/>
      <c r="V21" s="472"/>
      <c r="W21" s="347"/>
    </row>
    <row r="22" spans="1:23" ht="17.100000000000001" customHeight="1" x14ac:dyDescent="0.25">
      <c r="A22" s="146"/>
      <c r="B22" s="400" t="s">
        <v>89</v>
      </c>
      <c r="C22" s="462">
        <f>'Cash flow forecast'!$C20+'Cash flow forecast'!$D20+'Cash flow forecast'!$E20</f>
        <v>0</v>
      </c>
      <c r="D22" s="459"/>
      <c r="E22" s="464" t="str">
        <f>IF(D22="","",D22-C22)</f>
        <v/>
      </c>
      <c r="F22" s="404" t="str">
        <f>IF(E22="","",E22/C22)</f>
        <v/>
      </c>
      <c r="G22" s="465">
        <f>'Cash flow forecast'!$F20+'Cash flow forecast'!$G20+'Cash flow forecast'!$H20</f>
        <v>0</v>
      </c>
      <c r="H22" s="459"/>
      <c r="I22" s="464" t="str">
        <f>IF(H22="","",H22-G22)</f>
        <v/>
      </c>
      <c r="J22" s="404" t="str">
        <f>IF(I22="","",I22/G22)</f>
        <v/>
      </c>
      <c r="K22" s="465">
        <f>'Cash flow forecast'!$I20+'Cash flow forecast'!$J20+'Cash flow forecast'!$K20</f>
        <v>0</v>
      </c>
      <c r="L22" s="459"/>
      <c r="M22" s="460" t="str">
        <f>IF(L22="","",L22-K22)</f>
        <v/>
      </c>
      <c r="N22" s="404" t="str">
        <f>IF(M22="","",M22/K22)</f>
        <v/>
      </c>
      <c r="O22" s="465">
        <f>'Cash flow forecast'!$L20+'Cash flow forecast'!$M20+'Cash flow forecast'!$N20</f>
        <v>0</v>
      </c>
      <c r="P22" s="459"/>
      <c r="Q22" s="464" t="str">
        <f>IF(P22="","",P22-O22)</f>
        <v/>
      </c>
      <c r="R22" s="406" t="str">
        <f>IF(Q22="","",Q22/O22)</f>
        <v/>
      </c>
      <c r="S22" s="407">
        <f t="shared" ref="S22:T24" si="1">C22+G22+K22+O22</f>
        <v>0</v>
      </c>
      <c r="T22" s="408">
        <f t="shared" si="1"/>
        <v>0</v>
      </c>
      <c r="U22" s="464" t="str">
        <f>IF($T$47=0,"",T22-S22)</f>
        <v/>
      </c>
      <c r="V22" s="410" t="str">
        <f>IF(U22="","",IF(U22=0,0,U22/S22))</f>
        <v/>
      </c>
      <c r="W22" s="347"/>
    </row>
    <row r="23" spans="1:23" ht="17.100000000000001" customHeight="1" x14ac:dyDescent="0.25">
      <c r="A23" s="146"/>
      <c r="B23" s="400" t="s">
        <v>90</v>
      </c>
      <c r="C23" s="462">
        <f>'Cash flow forecast'!$C21+'Cash flow forecast'!$D21+'Cash flow forecast'!$E21</f>
        <v>0</v>
      </c>
      <c r="D23" s="463"/>
      <c r="E23" s="464" t="str">
        <f>IF(D23="","",D23-C23)</f>
        <v/>
      </c>
      <c r="F23" s="404" t="str">
        <f>IF(E23="","",E23/C23)</f>
        <v/>
      </c>
      <c r="G23" s="465">
        <f>'Cash flow forecast'!$F21+'Cash flow forecast'!$G21+'Cash flow forecast'!$H21</f>
        <v>0</v>
      </c>
      <c r="H23" s="463"/>
      <c r="I23" s="464" t="str">
        <f>IF(H23="","",H23-G23)</f>
        <v/>
      </c>
      <c r="J23" s="404" t="str">
        <f>IF(I23="","",I23/G23)</f>
        <v/>
      </c>
      <c r="K23" s="465">
        <f>'Cash flow forecast'!$I21+'Cash flow forecast'!$J21+'Cash flow forecast'!$K21</f>
        <v>0</v>
      </c>
      <c r="L23" s="463"/>
      <c r="M23" s="464" t="str">
        <f>IF(L23="","",L23-K23)</f>
        <v/>
      </c>
      <c r="N23" s="404" t="str">
        <f>IF(M23="","",M23/K23)</f>
        <v/>
      </c>
      <c r="O23" s="465">
        <f>'Cash flow forecast'!$L21+'Cash flow forecast'!$M21+'Cash flow forecast'!$N21</f>
        <v>0</v>
      </c>
      <c r="P23" s="463"/>
      <c r="Q23" s="464" t="str">
        <f>IF(P23="","",P23-O23)</f>
        <v/>
      </c>
      <c r="R23" s="406" t="str">
        <f>IF(Q23="","",Q23/O23)</f>
        <v/>
      </c>
      <c r="S23" s="407">
        <f t="shared" si="1"/>
        <v>0</v>
      </c>
      <c r="T23" s="408">
        <f t="shared" si="1"/>
        <v>0</v>
      </c>
      <c r="U23" s="464" t="str">
        <f>IF($T$47=0,"",T23-S23)</f>
        <v/>
      </c>
      <c r="V23" s="410" t="str">
        <f>IF(U23="","",IF(U23=0,0,U23/S23))</f>
        <v/>
      </c>
      <c r="W23" s="347"/>
    </row>
    <row r="24" spans="1:23" ht="17.100000000000001" customHeight="1" x14ac:dyDescent="0.25">
      <c r="A24" s="146"/>
      <c r="B24" s="400" t="s">
        <v>91</v>
      </c>
      <c r="C24" s="462">
        <f>'Cash flow forecast'!$C22+'Cash flow forecast'!$D22+'Cash flow forecast'!$E22</f>
        <v>0</v>
      </c>
      <c r="D24" s="463"/>
      <c r="E24" s="464" t="str">
        <f>IF(D24="","",D24-C24)</f>
        <v/>
      </c>
      <c r="F24" s="404" t="str">
        <f>IF(E24="","",E24/C24)</f>
        <v/>
      </c>
      <c r="G24" s="465">
        <f>'Cash flow forecast'!$F22+'Cash flow forecast'!$G22+'Cash flow forecast'!$H22</f>
        <v>0</v>
      </c>
      <c r="H24" s="463"/>
      <c r="I24" s="464" t="str">
        <f>IF(H24="","",H24-G24)</f>
        <v/>
      </c>
      <c r="J24" s="404" t="str">
        <f>IF(I24="","",I24/G24)</f>
        <v/>
      </c>
      <c r="K24" s="465">
        <f>'Cash flow forecast'!$I22+'Cash flow forecast'!$J22+'Cash flow forecast'!$K22</f>
        <v>0</v>
      </c>
      <c r="L24" s="463"/>
      <c r="M24" s="460" t="str">
        <f>IF(L24="","",L24-K24)</f>
        <v/>
      </c>
      <c r="N24" s="404" t="str">
        <f>IF(M24="","",M24/K24)</f>
        <v/>
      </c>
      <c r="O24" s="465">
        <f>'Cash flow forecast'!$L22+'Cash flow forecast'!$M22+'Cash flow forecast'!$N22</f>
        <v>0</v>
      </c>
      <c r="P24" s="463"/>
      <c r="Q24" s="464" t="str">
        <f>IF(P24="","",P24-O24)</f>
        <v/>
      </c>
      <c r="R24" s="406" t="str">
        <f>IF(Q24="","",Q24/O24)</f>
        <v/>
      </c>
      <c r="S24" s="407">
        <f t="shared" si="1"/>
        <v>0</v>
      </c>
      <c r="T24" s="408">
        <f t="shared" si="1"/>
        <v>0</v>
      </c>
      <c r="U24" s="464" t="str">
        <f>IF($T$47=0,"",T24-S24)</f>
        <v/>
      </c>
      <c r="V24" s="410" t="str">
        <f>IF(U24="","",IF(U24=0,0,U24/S24))</f>
        <v/>
      </c>
      <c r="W24" s="347"/>
    </row>
    <row r="25" spans="1:23" ht="17.100000000000001" customHeight="1" x14ac:dyDescent="0.25">
      <c r="A25" s="146"/>
      <c r="B25" s="389" t="s">
        <v>92</v>
      </c>
      <c r="C25" s="462"/>
      <c r="D25" s="466"/>
      <c r="E25" s="464"/>
      <c r="F25" s="467"/>
      <c r="G25" s="465"/>
      <c r="H25" s="466"/>
      <c r="I25" s="464"/>
      <c r="J25" s="467"/>
      <c r="K25" s="465"/>
      <c r="L25" s="466"/>
      <c r="M25" s="464"/>
      <c r="N25" s="468"/>
      <c r="O25" s="465"/>
      <c r="P25" s="466"/>
      <c r="Q25" s="464"/>
      <c r="R25" s="406"/>
      <c r="S25" s="470"/>
      <c r="T25" s="471"/>
      <c r="U25" s="464"/>
      <c r="V25" s="410"/>
      <c r="W25" s="347"/>
    </row>
    <row r="26" spans="1:23" ht="17.100000000000001" customHeight="1" x14ac:dyDescent="0.25">
      <c r="A26" s="146"/>
      <c r="B26" s="400" t="s">
        <v>93</v>
      </c>
      <c r="C26" s="462">
        <f>'Cash flow forecast'!$C24+'Cash flow forecast'!$D24+'Cash flow forecast'!$E24</f>
        <v>0</v>
      </c>
      <c r="D26" s="459"/>
      <c r="E26" s="464" t="str">
        <f t="shared" ref="E26:E42" si="2">IF(D26="","",D26-C26)</f>
        <v/>
      </c>
      <c r="F26" s="404" t="str">
        <f t="shared" ref="F26:F42" si="3">IF(E26="","",E26/C26)</f>
        <v/>
      </c>
      <c r="G26" s="465">
        <f>'Cash flow forecast'!$F24+'Cash flow forecast'!$G24+'Cash flow forecast'!$H24</f>
        <v>0</v>
      </c>
      <c r="H26" s="459"/>
      <c r="I26" s="464" t="str">
        <f t="shared" ref="I26:I42" si="4">IF(H26="","",H26-G26)</f>
        <v/>
      </c>
      <c r="J26" s="404" t="str">
        <f t="shared" ref="J26:J42" si="5">IF(I26="","",I26/G26)</f>
        <v/>
      </c>
      <c r="K26" s="465">
        <f>'Cash flow forecast'!$I24+'Cash flow forecast'!$J24+'Cash flow forecast'!$K24</f>
        <v>0</v>
      </c>
      <c r="L26" s="459"/>
      <c r="M26" s="460" t="str">
        <f t="shared" ref="M26:M42" si="6">IF(L26="","",L26-K26)</f>
        <v/>
      </c>
      <c r="N26" s="404" t="str">
        <f t="shared" ref="N26:N42" si="7">IF(M26="","",M26/K26)</f>
        <v/>
      </c>
      <c r="O26" s="465">
        <f>'Cash flow forecast'!$L24+'Cash flow forecast'!$M24+'Cash flow forecast'!$N24</f>
        <v>0</v>
      </c>
      <c r="P26" s="459"/>
      <c r="Q26" s="464" t="str">
        <f t="shared" ref="Q26:Q42" si="8">IF(P26="","",P26-O26)</f>
        <v/>
      </c>
      <c r="R26" s="406" t="str">
        <f t="shared" ref="R26:R42" si="9">IF(Q26="","",Q26/O26)</f>
        <v/>
      </c>
      <c r="S26" s="407">
        <f t="shared" ref="S26:S42" si="10">C26+G26+K26+O26</f>
        <v>0</v>
      </c>
      <c r="T26" s="408">
        <f t="shared" ref="T26:T42" si="11">D26+H26+L26+P26</f>
        <v>0</v>
      </c>
      <c r="U26" s="464" t="str">
        <f t="shared" ref="U26:U42" si="12">IF($T$47=0,"",T26-S26)</f>
        <v/>
      </c>
      <c r="V26" s="410" t="str">
        <f t="shared" ref="V26:V42" si="13">IF(U26="","",IF(U26=0,0,U26/S26))</f>
        <v/>
      </c>
      <c r="W26" s="347"/>
    </row>
    <row r="27" spans="1:23" ht="17.100000000000001" customHeight="1" x14ac:dyDescent="0.25">
      <c r="A27" s="146"/>
      <c r="B27" s="400" t="s">
        <v>94</v>
      </c>
      <c r="C27" s="462">
        <f>'Cash flow forecast'!$C25+'Cash flow forecast'!$D25+'Cash flow forecast'!$E25</f>
        <v>0</v>
      </c>
      <c r="D27" s="463"/>
      <c r="E27" s="464" t="str">
        <f t="shared" si="2"/>
        <v/>
      </c>
      <c r="F27" s="404" t="str">
        <f t="shared" si="3"/>
        <v/>
      </c>
      <c r="G27" s="465">
        <f>'Cash flow forecast'!$F25+'Cash flow forecast'!$G25+'Cash flow forecast'!$H25</f>
        <v>0</v>
      </c>
      <c r="H27" s="463"/>
      <c r="I27" s="464" t="str">
        <f t="shared" si="4"/>
        <v/>
      </c>
      <c r="J27" s="404" t="str">
        <f t="shared" si="5"/>
        <v/>
      </c>
      <c r="K27" s="465">
        <f>'Cash flow forecast'!$I25+'Cash flow forecast'!$J25+'Cash flow forecast'!$K25</f>
        <v>0</v>
      </c>
      <c r="L27" s="463"/>
      <c r="M27" s="464" t="str">
        <f t="shared" si="6"/>
        <v/>
      </c>
      <c r="N27" s="404" t="str">
        <f t="shared" si="7"/>
        <v/>
      </c>
      <c r="O27" s="465">
        <f>'Cash flow forecast'!$L25+'Cash flow forecast'!$M25+'Cash flow forecast'!$N25</f>
        <v>0</v>
      </c>
      <c r="P27" s="463"/>
      <c r="Q27" s="464" t="str">
        <f t="shared" si="8"/>
        <v/>
      </c>
      <c r="R27" s="406" t="str">
        <f t="shared" si="9"/>
        <v/>
      </c>
      <c r="S27" s="407">
        <f t="shared" si="10"/>
        <v>0</v>
      </c>
      <c r="T27" s="408">
        <f t="shared" si="11"/>
        <v>0</v>
      </c>
      <c r="U27" s="464" t="str">
        <f t="shared" si="12"/>
        <v/>
      </c>
      <c r="V27" s="410" t="str">
        <f t="shared" si="13"/>
        <v/>
      </c>
      <c r="W27" s="347"/>
    </row>
    <row r="28" spans="1:23" ht="17.100000000000001" customHeight="1" x14ac:dyDescent="0.25">
      <c r="A28" s="146"/>
      <c r="B28" s="400" t="s">
        <v>95</v>
      </c>
      <c r="C28" s="462">
        <f>'Cash flow forecast'!$C26+'Cash flow forecast'!$D26+'Cash flow forecast'!$E26</f>
        <v>0</v>
      </c>
      <c r="D28" s="463"/>
      <c r="E28" s="464" t="str">
        <f t="shared" si="2"/>
        <v/>
      </c>
      <c r="F28" s="404" t="str">
        <f t="shared" si="3"/>
        <v/>
      </c>
      <c r="G28" s="465">
        <f>'Cash flow forecast'!$F26+'Cash flow forecast'!$G26+'Cash flow forecast'!$H26</f>
        <v>0</v>
      </c>
      <c r="H28" s="463"/>
      <c r="I28" s="464" t="str">
        <f t="shared" si="4"/>
        <v/>
      </c>
      <c r="J28" s="404" t="str">
        <f t="shared" si="5"/>
        <v/>
      </c>
      <c r="K28" s="465">
        <f>'Cash flow forecast'!$I26+'Cash flow forecast'!$J26+'Cash flow forecast'!$K26</f>
        <v>0</v>
      </c>
      <c r="L28" s="463"/>
      <c r="M28" s="460" t="str">
        <f t="shared" si="6"/>
        <v/>
      </c>
      <c r="N28" s="404" t="str">
        <f t="shared" si="7"/>
        <v/>
      </c>
      <c r="O28" s="465">
        <f>'Cash flow forecast'!$L26+'Cash flow forecast'!$M26+'Cash flow forecast'!$N26</f>
        <v>0</v>
      </c>
      <c r="P28" s="463"/>
      <c r="Q28" s="464" t="str">
        <f t="shared" si="8"/>
        <v/>
      </c>
      <c r="R28" s="406" t="str">
        <f t="shared" si="9"/>
        <v/>
      </c>
      <c r="S28" s="407">
        <f t="shared" si="10"/>
        <v>0</v>
      </c>
      <c r="T28" s="408">
        <f t="shared" si="11"/>
        <v>0</v>
      </c>
      <c r="U28" s="464" t="str">
        <f t="shared" si="12"/>
        <v/>
      </c>
      <c r="V28" s="410" t="str">
        <f t="shared" si="13"/>
        <v/>
      </c>
      <c r="W28" s="347"/>
    </row>
    <row r="29" spans="1:23" ht="17.100000000000001" customHeight="1" x14ac:dyDescent="0.25">
      <c r="A29" s="146"/>
      <c r="B29" s="400" t="s">
        <v>108</v>
      </c>
      <c r="C29" s="462">
        <f>'Cash flow forecast'!$C27+'Cash flow forecast'!$D27+'Cash flow forecast'!$E27</f>
        <v>0</v>
      </c>
      <c r="D29" s="463"/>
      <c r="E29" s="464" t="str">
        <f t="shared" si="2"/>
        <v/>
      </c>
      <c r="F29" s="404" t="str">
        <f t="shared" si="3"/>
        <v/>
      </c>
      <c r="G29" s="465">
        <f>'Cash flow forecast'!$F27+'Cash flow forecast'!$G27+'Cash flow forecast'!$H27</f>
        <v>0</v>
      </c>
      <c r="H29" s="463"/>
      <c r="I29" s="464" t="str">
        <f t="shared" si="4"/>
        <v/>
      </c>
      <c r="J29" s="404" t="str">
        <f t="shared" si="5"/>
        <v/>
      </c>
      <c r="K29" s="465">
        <f>'Cash flow forecast'!$I27+'Cash flow forecast'!$J27+'Cash flow forecast'!$K27</f>
        <v>0</v>
      </c>
      <c r="L29" s="463"/>
      <c r="M29" s="460" t="str">
        <f t="shared" si="6"/>
        <v/>
      </c>
      <c r="N29" s="404" t="str">
        <f t="shared" si="7"/>
        <v/>
      </c>
      <c r="O29" s="465">
        <f>'Cash flow forecast'!$L27+'Cash flow forecast'!$M27+'Cash flow forecast'!$N27</f>
        <v>0</v>
      </c>
      <c r="P29" s="463"/>
      <c r="Q29" s="464" t="str">
        <f t="shared" si="8"/>
        <v/>
      </c>
      <c r="R29" s="406" t="str">
        <f t="shared" si="9"/>
        <v/>
      </c>
      <c r="S29" s="407">
        <f t="shared" si="10"/>
        <v>0</v>
      </c>
      <c r="T29" s="408">
        <f t="shared" si="11"/>
        <v>0</v>
      </c>
      <c r="U29" s="464" t="str">
        <f t="shared" si="12"/>
        <v/>
      </c>
      <c r="V29" s="410" t="str">
        <f t="shared" si="13"/>
        <v/>
      </c>
      <c r="W29" s="347"/>
    </row>
    <row r="30" spans="1:23" ht="17.100000000000001" customHeight="1" x14ac:dyDescent="0.25">
      <c r="A30" s="146"/>
      <c r="B30" s="400" t="s">
        <v>96</v>
      </c>
      <c r="C30" s="462">
        <f>'Cash flow forecast'!$C28+'Cash flow forecast'!$D28+'Cash flow forecast'!$E28</f>
        <v>0</v>
      </c>
      <c r="D30" s="463"/>
      <c r="E30" s="464" t="str">
        <f t="shared" si="2"/>
        <v/>
      </c>
      <c r="F30" s="404" t="str">
        <f t="shared" si="3"/>
        <v/>
      </c>
      <c r="G30" s="465">
        <f>'Cash flow forecast'!$F28+'Cash flow forecast'!$G28+'Cash flow forecast'!$H28</f>
        <v>0</v>
      </c>
      <c r="H30" s="463"/>
      <c r="I30" s="464" t="str">
        <f t="shared" si="4"/>
        <v/>
      </c>
      <c r="J30" s="404" t="str">
        <f t="shared" si="5"/>
        <v/>
      </c>
      <c r="K30" s="465">
        <f>'Cash flow forecast'!$I28+'Cash flow forecast'!$J28+'Cash flow forecast'!$K28</f>
        <v>0</v>
      </c>
      <c r="L30" s="463"/>
      <c r="M30" s="464" t="str">
        <f t="shared" si="6"/>
        <v/>
      </c>
      <c r="N30" s="404" t="str">
        <f t="shared" si="7"/>
        <v/>
      </c>
      <c r="O30" s="465">
        <f>'Cash flow forecast'!$L28+'Cash flow forecast'!$M28+'Cash flow forecast'!$N28</f>
        <v>0</v>
      </c>
      <c r="P30" s="463"/>
      <c r="Q30" s="464" t="str">
        <f t="shared" si="8"/>
        <v/>
      </c>
      <c r="R30" s="406" t="str">
        <f t="shared" si="9"/>
        <v/>
      </c>
      <c r="S30" s="407">
        <f t="shared" si="10"/>
        <v>0</v>
      </c>
      <c r="T30" s="408">
        <f t="shared" si="11"/>
        <v>0</v>
      </c>
      <c r="U30" s="464" t="str">
        <f t="shared" si="12"/>
        <v/>
      </c>
      <c r="V30" s="410" t="str">
        <f t="shared" si="13"/>
        <v/>
      </c>
      <c r="W30" s="347"/>
    </row>
    <row r="31" spans="1:23" ht="17.100000000000001" customHeight="1" x14ac:dyDescent="0.25">
      <c r="A31" s="146"/>
      <c r="B31" s="400" t="s">
        <v>97</v>
      </c>
      <c r="C31" s="462">
        <f>'Cash flow forecast'!$C29+'Cash flow forecast'!$D29+'Cash flow forecast'!$E29</f>
        <v>0</v>
      </c>
      <c r="D31" s="463"/>
      <c r="E31" s="464" t="str">
        <f t="shared" si="2"/>
        <v/>
      </c>
      <c r="F31" s="404" t="str">
        <f t="shared" si="3"/>
        <v/>
      </c>
      <c r="G31" s="465">
        <f>'Cash flow forecast'!$F29+'Cash flow forecast'!$G29+'Cash flow forecast'!$H29</f>
        <v>0</v>
      </c>
      <c r="H31" s="463"/>
      <c r="I31" s="464" t="str">
        <f t="shared" si="4"/>
        <v/>
      </c>
      <c r="J31" s="404" t="str">
        <f t="shared" si="5"/>
        <v/>
      </c>
      <c r="K31" s="465">
        <f>'Cash flow forecast'!$I29+'Cash flow forecast'!$J29+'Cash flow forecast'!$K29</f>
        <v>0</v>
      </c>
      <c r="L31" s="463"/>
      <c r="M31" s="460" t="str">
        <f t="shared" si="6"/>
        <v/>
      </c>
      <c r="N31" s="404" t="str">
        <f t="shared" si="7"/>
        <v/>
      </c>
      <c r="O31" s="465">
        <f>'Cash flow forecast'!$L29+'Cash flow forecast'!$M29+'Cash flow forecast'!$N29</f>
        <v>0</v>
      </c>
      <c r="P31" s="463"/>
      <c r="Q31" s="464" t="str">
        <f t="shared" si="8"/>
        <v/>
      </c>
      <c r="R31" s="406" t="str">
        <f t="shared" si="9"/>
        <v/>
      </c>
      <c r="S31" s="407">
        <f t="shared" si="10"/>
        <v>0</v>
      </c>
      <c r="T31" s="408">
        <f t="shared" si="11"/>
        <v>0</v>
      </c>
      <c r="U31" s="464" t="str">
        <f t="shared" si="12"/>
        <v/>
      </c>
      <c r="V31" s="410" t="str">
        <f t="shared" si="13"/>
        <v/>
      </c>
      <c r="W31" s="347"/>
    </row>
    <row r="32" spans="1:23" ht="17.100000000000001" customHeight="1" x14ac:dyDescent="0.25">
      <c r="A32" s="146"/>
      <c r="B32" s="400" t="s">
        <v>98</v>
      </c>
      <c r="C32" s="462">
        <f>'Cash flow forecast'!$C30+'Cash flow forecast'!$D30+'Cash flow forecast'!$E30</f>
        <v>0</v>
      </c>
      <c r="D32" s="463"/>
      <c r="E32" s="464" t="str">
        <f t="shared" si="2"/>
        <v/>
      </c>
      <c r="F32" s="404" t="str">
        <f t="shared" si="3"/>
        <v/>
      </c>
      <c r="G32" s="465">
        <f>'Cash flow forecast'!$F30+'Cash flow forecast'!$G30+'Cash flow forecast'!$H30</f>
        <v>0</v>
      </c>
      <c r="H32" s="463"/>
      <c r="I32" s="464" t="str">
        <f t="shared" si="4"/>
        <v/>
      </c>
      <c r="J32" s="404" t="str">
        <f t="shared" si="5"/>
        <v/>
      </c>
      <c r="K32" s="465">
        <f>'Cash flow forecast'!$I30+'Cash flow forecast'!$J30+'Cash flow forecast'!$K30</f>
        <v>0</v>
      </c>
      <c r="L32" s="463"/>
      <c r="M32" s="460" t="str">
        <f t="shared" si="6"/>
        <v/>
      </c>
      <c r="N32" s="404" t="str">
        <f t="shared" si="7"/>
        <v/>
      </c>
      <c r="O32" s="465">
        <f>'Cash flow forecast'!$L30+'Cash flow forecast'!$M30+'Cash flow forecast'!$N30</f>
        <v>0</v>
      </c>
      <c r="P32" s="463"/>
      <c r="Q32" s="464" t="str">
        <f t="shared" si="8"/>
        <v/>
      </c>
      <c r="R32" s="406" t="str">
        <f t="shared" si="9"/>
        <v/>
      </c>
      <c r="S32" s="407">
        <f t="shared" si="10"/>
        <v>0</v>
      </c>
      <c r="T32" s="408">
        <f t="shared" si="11"/>
        <v>0</v>
      </c>
      <c r="U32" s="464" t="str">
        <f t="shared" si="12"/>
        <v/>
      </c>
      <c r="V32" s="410" t="str">
        <f t="shared" si="13"/>
        <v/>
      </c>
      <c r="W32" s="347"/>
    </row>
    <row r="33" spans="1:23" ht="17.100000000000001" customHeight="1" x14ac:dyDescent="0.25">
      <c r="A33" s="146"/>
      <c r="B33" s="400" t="s">
        <v>99</v>
      </c>
      <c r="C33" s="462">
        <f>'Cash flow forecast'!$C31+'Cash flow forecast'!$D31+'Cash flow forecast'!$E31</f>
        <v>0</v>
      </c>
      <c r="D33" s="463"/>
      <c r="E33" s="464" t="str">
        <f t="shared" si="2"/>
        <v/>
      </c>
      <c r="F33" s="404" t="str">
        <f t="shared" si="3"/>
        <v/>
      </c>
      <c r="G33" s="465">
        <f>'Cash flow forecast'!$F31+'Cash flow forecast'!$G31+'Cash flow forecast'!$H31</f>
        <v>0</v>
      </c>
      <c r="H33" s="463"/>
      <c r="I33" s="464" t="str">
        <f t="shared" si="4"/>
        <v/>
      </c>
      <c r="J33" s="404" t="str">
        <f t="shared" si="5"/>
        <v/>
      </c>
      <c r="K33" s="465">
        <f>'Cash flow forecast'!$I31+'Cash flow forecast'!$J31+'Cash flow forecast'!$K31</f>
        <v>0</v>
      </c>
      <c r="L33" s="463"/>
      <c r="M33" s="464" t="str">
        <f t="shared" si="6"/>
        <v/>
      </c>
      <c r="N33" s="404" t="str">
        <f t="shared" si="7"/>
        <v/>
      </c>
      <c r="O33" s="465">
        <f>'Cash flow forecast'!$L31+'Cash flow forecast'!$M31+'Cash flow forecast'!$N31</f>
        <v>0</v>
      </c>
      <c r="P33" s="463"/>
      <c r="Q33" s="464" t="str">
        <f t="shared" si="8"/>
        <v/>
      </c>
      <c r="R33" s="406" t="str">
        <f t="shared" si="9"/>
        <v/>
      </c>
      <c r="S33" s="407">
        <f t="shared" si="10"/>
        <v>0</v>
      </c>
      <c r="T33" s="408">
        <f t="shared" si="11"/>
        <v>0</v>
      </c>
      <c r="U33" s="464" t="str">
        <f t="shared" si="12"/>
        <v/>
      </c>
      <c r="V33" s="410" t="str">
        <f t="shared" si="13"/>
        <v/>
      </c>
      <c r="W33" s="347"/>
    </row>
    <row r="34" spans="1:23" ht="17.100000000000001" customHeight="1" x14ac:dyDescent="0.25">
      <c r="A34" s="146"/>
      <c r="B34" s="400" t="s">
        <v>106</v>
      </c>
      <c r="C34" s="462">
        <f>'Cash flow forecast'!$C32+'Cash flow forecast'!$D32+'Cash flow forecast'!$E32</f>
        <v>0</v>
      </c>
      <c r="D34" s="463"/>
      <c r="E34" s="464" t="str">
        <f t="shared" si="2"/>
        <v/>
      </c>
      <c r="F34" s="404" t="str">
        <f t="shared" si="3"/>
        <v/>
      </c>
      <c r="G34" s="465">
        <f>'Cash flow forecast'!$F32+'Cash flow forecast'!$G32+'Cash flow forecast'!$H32</f>
        <v>0</v>
      </c>
      <c r="H34" s="463"/>
      <c r="I34" s="464" t="str">
        <f t="shared" si="4"/>
        <v/>
      </c>
      <c r="J34" s="404" t="str">
        <f t="shared" si="5"/>
        <v/>
      </c>
      <c r="K34" s="465">
        <f>'Cash flow forecast'!$I32+'Cash flow forecast'!$J32+'Cash flow forecast'!$K32</f>
        <v>0</v>
      </c>
      <c r="L34" s="463"/>
      <c r="M34" s="460" t="str">
        <f t="shared" si="6"/>
        <v/>
      </c>
      <c r="N34" s="404" t="str">
        <f t="shared" si="7"/>
        <v/>
      </c>
      <c r="O34" s="465">
        <f>'Cash flow forecast'!$L32+'Cash flow forecast'!$M32+'Cash flow forecast'!$N32</f>
        <v>0</v>
      </c>
      <c r="P34" s="463"/>
      <c r="Q34" s="464" t="str">
        <f t="shared" si="8"/>
        <v/>
      </c>
      <c r="R34" s="406" t="str">
        <f t="shared" si="9"/>
        <v/>
      </c>
      <c r="S34" s="407">
        <f t="shared" si="10"/>
        <v>0</v>
      </c>
      <c r="T34" s="408">
        <f t="shared" si="11"/>
        <v>0</v>
      </c>
      <c r="U34" s="464" t="str">
        <f t="shared" si="12"/>
        <v/>
      </c>
      <c r="V34" s="410" t="str">
        <f t="shared" si="13"/>
        <v/>
      </c>
      <c r="W34" s="347"/>
    </row>
    <row r="35" spans="1:23" ht="17.100000000000001" customHeight="1" x14ac:dyDescent="0.25">
      <c r="A35" s="146"/>
      <c r="B35" s="400" t="s">
        <v>7</v>
      </c>
      <c r="C35" s="462">
        <f>'Cash flow forecast'!$C33+'Cash flow forecast'!$D33+'Cash flow forecast'!$E33</f>
        <v>0</v>
      </c>
      <c r="D35" s="463"/>
      <c r="E35" s="464" t="str">
        <f t="shared" si="2"/>
        <v/>
      </c>
      <c r="F35" s="404" t="str">
        <f t="shared" si="3"/>
        <v/>
      </c>
      <c r="G35" s="465">
        <f>'Cash flow forecast'!$F33+'Cash flow forecast'!$G33+'Cash flow forecast'!$H33</f>
        <v>0</v>
      </c>
      <c r="H35" s="463"/>
      <c r="I35" s="464" t="str">
        <f t="shared" si="4"/>
        <v/>
      </c>
      <c r="J35" s="404" t="str">
        <f t="shared" si="5"/>
        <v/>
      </c>
      <c r="K35" s="465">
        <f>'Cash flow forecast'!$I33+'Cash flow forecast'!$J33+'Cash flow forecast'!$K33</f>
        <v>0</v>
      </c>
      <c r="L35" s="463"/>
      <c r="M35" s="460" t="str">
        <f t="shared" si="6"/>
        <v/>
      </c>
      <c r="N35" s="404" t="str">
        <f t="shared" si="7"/>
        <v/>
      </c>
      <c r="O35" s="465">
        <f>'Cash flow forecast'!$L33+'Cash flow forecast'!$M33+'Cash flow forecast'!$N33</f>
        <v>0</v>
      </c>
      <c r="P35" s="463"/>
      <c r="Q35" s="464" t="str">
        <f t="shared" si="8"/>
        <v/>
      </c>
      <c r="R35" s="406" t="str">
        <f t="shared" si="9"/>
        <v/>
      </c>
      <c r="S35" s="407">
        <f t="shared" si="10"/>
        <v>0</v>
      </c>
      <c r="T35" s="408">
        <f t="shared" si="11"/>
        <v>0</v>
      </c>
      <c r="U35" s="464" t="str">
        <f t="shared" si="12"/>
        <v/>
      </c>
      <c r="V35" s="410" t="str">
        <f t="shared" si="13"/>
        <v/>
      </c>
      <c r="W35" s="347"/>
    </row>
    <row r="36" spans="1:23" ht="17.100000000000001" customHeight="1" x14ac:dyDescent="0.25">
      <c r="A36" s="146"/>
      <c r="B36" s="400" t="s">
        <v>100</v>
      </c>
      <c r="C36" s="462">
        <f>'Cash flow forecast'!$C34+'Cash flow forecast'!$D34+'Cash flow forecast'!$E34</f>
        <v>0</v>
      </c>
      <c r="D36" s="463"/>
      <c r="E36" s="464" t="str">
        <f t="shared" si="2"/>
        <v/>
      </c>
      <c r="F36" s="404" t="str">
        <f t="shared" si="3"/>
        <v/>
      </c>
      <c r="G36" s="465">
        <f>'Cash flow forecast'!$F34+'Cash flow forecast'!$G34+'Cash flow forecast'!$H34</f>
        <v>0</v>
      </c>
      <c r="H36" s="463"/>
      <c r="I36" s="464" t="str">
        <f t="shared" si="4"/>
        <v/>
      </c>
      <c r="J36" s="404" t="str">
        <f t="shared" si="5"/>
        <v/>
      </c>
      <c r="K36" s="465">
        <f>'Cash flow forecast'!$I34+'Cash flow forecast'!$J34+'Cash flow forecast'!$K34</f>
        <v>0</v>
      </c>
      <c r="L36" s="463"/>
      <c r="M36" s="464" t="str">
        <f t="shared" si="6"/>
        <v/>
      </c>
      <c r="N36" s="404" t="str">
        <f t="shared" si="7"/>
        <v/>
      </c>
      <c r="O36" s="465">
        <f>'Cash flow forecast'!$L34+'Cash flow forecast'!$M34+'Cash flow forecast'!$N34</f>
        <v>0</v>
      </c>
      <c r="P36" s="463"/>
      <c r="Q36" s="464" t="str">
        <f t="shared" si="8"/>
        <v/>
      </c>
      <c r="R36" s="406" t="str">
        <f t="shared" si="9"/>
        <v/>
      </c>
      <c r="S36" s="407">
        <f t="shared" si="10"/>
        <v>0</v>
      </c>
      <c r="T36" s="408">
        <f t="shared" si="11"/>
        <v>0</v>
      </c>
      <c r="U36" s="464" t="str">
        <f t="shared" si="12"/>
        <v/>
      </c>
      <c r="V36" s="410" t="str">
        <f t="shared" si="13"/>
        <v/>
      </c>
      <c r="W36" s="347"/>
    </row>
    <row r="37" spans="1:23" ht="17.100000000000001" customHeight="1" x14ac:dyDescent="0.25">
      <c r="A37" s="146"/>
      <c r="B37" s="400" t="s">
        <v>101</v>
      </c>
      <c r="C37" s="462">
        <f>'Cash flow forecast'!$C35+'Cash flow forecast'!$D35+'Cash flow forecast'!$E35</f>
        <v>0</v>
      </c>
      <c r="D37" s="463"/>
      <c r="E37" s="464" t="str">
        <f t="shared" si="2"/>
        <v/>
      </c>
      <c r="F37" s="404" t="str">
        <f t="shared" si="3"/>
        <v/>
      </c>
      <c r="G37" s="465">
        <f>'Cash flow forecast'!$F35+'Cash flow forecast'!$G35+'Cash flow forecast'!$H35</f>
        <v>0</v>
      </c>
      <c r="H37" s="463"/>
      <c r="I37" s="464" t="str">
        <f t="shared" si="4"/>
        <v/>
      </c>
      <c r="J37" s="404" t="str">
        <f t="shared" si="5"/>
        <v/>
      </c>
      <c r="K37" s="465">
        <f>'Cash flow forecast'!$I35+'Cash flow forecast'!$J35+'Cash flow forecast'!$K35</f>
        <v>0</v>
      </c>
      <c r="L37" s="463"/>
      <c r="M37" s="460" t="str">
        <f t="shared" si="6"/>
        <v/>
      </c>
      <c r="N37" s="404" t="str">
        <f t="shared" si="7"/>
        <v/>
      </c>
      <c r="O37" s="465">
        <f>'Cash flow forecast'!$L35+'Cash flow forecast'!$M35+'Cash flow forecast'!$N35</f>
        <v>0</v>
      </c>
      <c r="P37" s="463"/>
      <c r="Q37" s="464" t="str">
        <f t="shared" si="8"/>
        <v/>
      </c>
      <c r="R37" s="406" t="str">
        <f t="shared" si="9"/>
        <v/>
      </c>
      <c r="S37" s="407">
        <f t="shared" si="10"/>
        <v>0</v>
      </c>
      <c r="T37" s="408">
        <f t="shared" si="11"/>
        <v>0</v>
      </c>
      <c r="U37" s="464" t="str">
        <f t="shared" si="12"/>
        <v/>
      </c>
      <c r="V37" s="410" t="str">
        <f t="shared" si="13"/>
        <v/>
      </c>
      <c r="W37" s="347"/>
    </row>
    <row r="38" spans="1:23" ht="17.100000000000001" customHeight="1" x14ac:dyDescent="0.25">
      <c r="A38" s="146"/>
      <c r="B38" s="400" t="s">
        <v>102</v>
      </c>
      <c r="C38" s="462">
        <f>'Cash flow forecast'!$C36+'Cash flow forecast'!$D36+'Cash flow forecast'!$E36</f>
        <v>0</v>
      </c>
      <c r="D38" s="463"/>
      <c r="E38" s="464" t="str">
        <f t="shared" si="2"/>
        <v/>
      </c>
      <c r="F38" s="404" t="str">
        <f t="shared" si="3"/>
        <v/>
      </c>
      <c r="G38" s="465">
        <f>'Cash flow forecast'!$F36+'Cash flow forecast'!$G36+'Cash flow forecast'!$H36</f>
        <v>0</v>
      </c>
      <c r="H38" s="463"/>
      <c r="I38" s="464" t="str">
        <f t="shared" si="4"/>
        <v/>
      </c>
      <c r="J38" s="404" t="str">
        <f t="shared" si="5"/>
        <v/>
      </c>
      <c r="K38" s="465">
        <f>'Cash flow forecast'!$I36+'Cash flow forecast'!$J36+'Cash flow forecast'!$K36</f>
        <v>0</v>
      </c>
      <c r="L38" s="463"/>
      <c r="M38" s="460" t="str">
        <f t="shared" si="6"/>
        <v/>
      </c>
      <c r="N38" s="404" t="str">
        <f t="shared" si="7"/>
        <v/>
      </c>
      <c r="O38" s="465">
        <f>'Cash flow forecast'!$L36+'Cash flow forecast'!$M36+'Cash flow forecast'!$N36</f>
        <v>0</v>
      </c>
      <c r="P38" s="463"/>
      <c r="Q38" s="464" t="str">
        <f t="shared" si="8"/>
        <v/>
      </c>
      <c r="R38" s="406" t="str">
        <f t="shared" si="9"/>
        <v/>
      </c>
      <c r="S38" s="407">
        <f t="shared" si="10"/>
        <v>0</v>
      </c>
      <c r="T38" s="408">
        <f t="shared" si="11"/>
        <v>0</v>
      </c>
      <c r="U38" s="464" t="str">
        <f t="shared" si="12"/>
        <v/>
      </c>
      <c r="V38" s="410" t="str">
        <f t="shared" si="13"/>
        <v/>
      </c>
      <c r="W38" s="347"/>
    </row>
    <row r="39" spans="1:23" ht="17.100000000000001" customHeight="1" x14ac:dyDescent="0.25">
      <c r="A39" s="146"/>
      <c r="B39" s="400" t="s">
        <v>25</v>
      </c>
      <c r="C39" s="462">
        <f>'Cash flow forecast'!$C37+'Cash flow forecast'!$D37+'Cash flow forecast'!$E37</f>
        <v>0</v>
      </c>
      <c r="D39" s="463"/>
      <c r="E39" s="464" t="str">
        <f t="shared" si="2"/>
        <v/>
      </c>
      <c r="F39" s="404" t="str">
        <f t="shared" si="3"/>
        <v/>
      </c>
      <c r="G39" s="465">
        <f>'Cash flow forecast'!$F37+'Cash flow forecast'!$G37+'Cash flow forecast'!$H37</f>
        <v>0</v>
      </c>
      <c r="H39" s="463"/>
      <c r="I39" s="464" t="str">
        <f t="shared" si="4"/>
        <v/>
      </c>
      <c r="J39" s="404" t="str">
        <f t="shared" si="5"/>
        <v/>
      </c>
      <c r="K39" s="465">
        <f>'Cash flow forecast'!$I37+'Cash flow forecast'!$J37+'Cash flow forecast'!$K37</f>
        <v>0</v>
      </c>
      <c r="L39" s="463"/>
      <c r="M39" s="464" t="str">
        <f t="shared" si="6"/>
        <v/>
      </c>
      <c r="N39" s="404" t="str">
        <f t="shared" si="7"/>
        <v/>
      </c>
      <c r="O39" s="465">
        <f>'Cash flow forecast'!$L37+'Cash flow forecast'!$M37+'Cash flow forecast'!$N37</f>
        <v>0</v>
      </c>
      <c r="P39" s="463"/>
      <c r="Q39" s="464" t="str">
        <f t="shared" si="8"/>
        <v/>
      </c>
      <c r="R39" s="406" t="str">
        <f t="shared" si="9"/>
        <v/>
      </c>
      <c r="S39" s="407">
        <f t="shared" si="10"/>
        <v>0</v>
      </c>
      <c r="T39" s="408">
        <f t="shared" si="11"/>
        <v>0</v>
      </c>
      <c r="U39" s="464" t="str">
        <f t="shared" si="12"/>
        <v/>
      </c>
      <c r="V39" s="410" t="str">
        <f t="shared" si="13"/>
        <v/>
      </c>
      <c r="W39" s="347"/>
    </row>
    <row r="40" spans="1:23" ht="17.100000000000001" customHeight="1" x14ac:dyDescent="0.25">
      <c r="A40" s="146"/>
      <c r="B40" s="400" t="s">
        <v>26</v>
      </c>
      <c r="C40" s="462">
        <f>'Cash flow forecast'!$C38+'Cash flow forecast'!$D38+'Cash flow forecast'!$E38</f>
        <v>0</v>
      </c>
      <c r="D40" s="463"/>
      <c r="E40" s="464" t="str">
        <f t="shared" si="2"/>
        <v/>
      </c>
      <c r="F40" s="404" t="str">
        <f t="shared" si="3"/>
        <v/>
      </c>
      <c r="G40" s="465">
        <f>'Cash flow forecast'!$F38+'Cash flow forecast'!$G38+'Cash flow forecast'!$H38</f>
        <v>0</v>
      </c>
      <c r="H40" s="463"/>
      <c r="I40" s="464" t="str">
        <f t="shared" si="4"/>
        <v/>
      </c>
      <c r="J40" s="404" t="str">
        <f t="shared" si="5"/>
        <v/>
      </c>
      <c r="K40" s="465">
        <f>'Cash flow forecast'!$I38+'Cash flow forecast'!$J38+'Cash flow forecast'!$K38</f>
        <v>0</v>
      </c>
      <c r="L40" s="463"/>
      <c r="M40" s="460" t="str">
        <f t="shared" si="6"/>
        <v/>
      </c>
      <c r="N40" s="404" t="str">
        <f t="shared" si="7"/>
        <v/>
      </c>
      <c r="O40" s="465">
        <f>'Cash flow forecast'!$L38+'Cash flow forecast'!$M38+'Cash flow forecast'!$N38</f>
        <v>0</v>
      </c>
      <c r="P40" s="463"/>
      <c r="Q40" s="464" t="str">
        <f t="shared" si="8"/>
        <v/>
      </c>
      <c r="R40" s="406" t="str">
        <f t="shared" si="9"/>
        <v/>
      </c>
      <c r="S40" s="407">
        <f t="shared" si="10"/>
        <v>0</v>
      </c>
      <c r="T40" s="408">
        <f t="shared" si="11"/>
        <v>0</v>
      </c>
      <c r="U40" s="464" t="str">
        <f t="shared" si="12"/>
        <v/>
      </c>
      <c r="V40" s="410" t="str">
        <f t="shared" si="13"/>
        <v/>
      </c>
      <c r="W40" s="347"/>
    </row>
    <row r="41" spans="1:23" ht="17.100000000000001" customHeight="1" x14ac:dyDescent="0.25">
      <c r="A41" s="146"/>
      <c r="B41" s="400" t="s">
        <v>8</v>
      </c>
      <c r="C41" s="462">
        <f>'Cash flow forecast'!$C39+'Cash flow forecast'!$D39+'Cash flow forecast'!$E39</f>
        <v>0</v>
      </c>
      <c r="D41" s="463"/>
      <c r="E41" s="464" t="str">
        <f t="shared" si="2"/>
        <v/>
      </c>
      <c r="F41" s="404" t="str">
        <f t="shared" si="3"/>
        <v/>
      </c>
      <c r="G41" s="465">
        <f>'Cash flow forecast'!$F39+'Cash flow forecast'!$G39+'Cash flow forecast'!$H39</f>
        <v>0</v>
      </c>
      <c r="H41" s="463"/>
      <c r="I41" s="464" t="str">
        <f t="shared" si="4"/>
        <v/>
      </c>
      <c r="J41" s="404" t="str">
        <f t="shared" si="5"/>
        <v/>
      </c>
      <c r="K41" s="465">
        <f>'Cash flow forecast'!$I39+'Cash flow forecast'!$J39+'Cash flow forecast'!$K39</f>
        <v>0</v>
      </c>
      <c r="L41" s="463"/>
      <c r="M41" s="460" t="str">
        <f t="shared" si="6"/>
        <v/>
      </c>
      <c r="N41" s="404" t="str">
        <f t="shared" si="7"/>
        <v/>
      </c>
      <c r="O41" s="465">
        <f>'Cash flow forecast'!$L39+'Cash flow forecast'!$M39+'Cash flow forecast'!$N39</f>
        <v>0</v>
      </c>
      <c r="P41" s="463"/>
      <c r="Q41" s="464" t="str">
        <f t="shared" si="8"/>
        <v/>
      </c>
      <c r="R41" s="406" t="str">
        <f t="shared" si="9"/>
        <v/>
      </c>
      <c r="S41" s="407">
        <f t="shared" si="10"/>
        <v>0</v>
      </c>
      <c r="T41" s="408">
        <f t="shared" si="11"/>
        <v>0</v>
      </c>
      <c r="U41" s="464" t="str">
        <f t="shared" si="12"/>
        <v/>
      </c>
      <c r="V41" s="410" t="str">
        <f t="shared" si="13"/>
        <v/>
      </c>
      <c r="W41" s="347"/>
    </row>
    <row r="42" spans="1:23" ht="17.100000000000001" customHeight="1" x14ac:dyDescent="0.25">
      <c r="A42" s="146"/>
      <c r="B42" s="400" t="s">
        <v>107</v>
      </c>
      <c r="C42" s="462">
        <f>'Cash flow forecast'!$C40+'Cash flow forecast'!$D40+'Cash flow forecast'!$E40</f>
        <v>0</v>
      </c>
      <c r="D42" s="463"/>
      <c r="E42" s="464" t="str">
        <f t="shared" si="2"/>
        <v/>
      </c>
      <c r="F42" s="404" t="str">
        <f t="shared" si="3"/>
        <v/>
      </c>
      <c r="G42" s="465">
        <f>'Cash flow forecast'!$F40+'Cash flow forecast'!$G40+'Cash flow forecast'!$H40</f>
        <v>0</v>
      </c>
      <c r="H42" s="463"/>
      <c r="I42" s="464" t="str">
        <f t="shared" si="4"/>
        <v/>
      </c>
      <c r="J42" s="404" t="str">
        <f t="shared" si="5"/>
        <v/>
      </c>
      <c r="K42" s="465">
        <f>'Cash flow forecast'!$I40+'Cash flow forecast'!$J40+'Cash flow forecast'!$K40</f>
        <v>0</v>
      </c>
      <c r="L42" s="463"/>
      <c r="M42" s="464" t="str">
        <f t="shared" si="6"/>
        <v/>
      </c>
      <c r="N42" s="404" t="str">
        <f t="shared" si="7"/>
        <v/>
      </c>
      <c r="O42" s="465">
        <f>'Cash flow forecast'!$L40+'Cash flow forecast'!$M40+'Cash flow forecast'!$N40</f>
        <v>0</v>
      </c>
      <c r="P42" s="463"/>
      <c r="Q42" s="464" t="str">
        <f t="shared" si="8"/>
        <v/>
      </c>
      <c r="R42" s="406" t="str">
        <f t="shared" si="9"/>
        <v/>
      </c>
      <c r="S42" s="407">
        <f t="shared" si="10"/>
        <v>0</v>
      </c>
      <c r="T42" s="408">
        <f t="shared" si="11"/>
        <v>0</v>
      </c>
      <c r="U42" s="464" t="str">
        <f t="shared" si="12"/>
        <v/>
      </c>
      <c r="V42" s="410" t="str">
        <f t="shared" si="13"/>
        <v/>
      </c>
      <c r="W42" s="347"/>
    </row>
    <row r="43" spans="1:23" ht="17.100000000000001" customHeight="1" x14ac:dyDescent="0.25">
      <c r="A43" s="146"/>
      <c r="B43" s="389" t="s">
        <v>103</v>
      </c>
      <c r="C43" s="462"/>
      <c r="D43" s="466"/>
      <c r="E43" s="464"/>
      <c r="F43" s="467"/>
      <c r="G43" s="465" t="s">
        <v>49</v>
      </c>
      <c r="H43" s="466"/>
      <c r="I43" s="464"/>
      <c r="J43" s="467"/>
      <c r="K43" s="465"/>
      <c r="L43" s="466"/>
      <c r="M43" s="464"/>
      <c r="N43" s="468"/>
      <c r="O43" s="465"/>
      <c r="P43" s="466"/>
      <c r="Q43" s="464"/>
      <c r="R43" s="469"/>
      <c r="S43" s="470"/>
      <c r="T43" s="471"/>
      <c r="U43" s="464"/>
      <c r="V43" s="472"/>
      <c r="W43" s="347"/>
    </row>
    <row r="44" spans="1:23" ht="17.100000000000001" customHeight="1" x14ac:dyDescent="0.25">
      <c r="A44" s="146"/>
      <c r="B44" s="411" t="s">
        <v>123</v>
      </c>
      <c r="C44" s="473">
        <f>'Cash flow forecast'!$C42+'Cash flow forecast'!$D42+'Cash flow forecast'!$E42</f>
        <v>0</v>
      </c>
      <c r="D44" s="459"/>
      <c r="E44" s="474" t="str">
        <f>IF(D44="","",D44-C44)</f>
        <v/>
      </c>
      <c r="F44" s="404" t="str">
        <f>IF(E44="","",E44/C44)</f>
        <v/>
      </c>
      <c r="G44" s="475">
        <f>'Cash flow forecast'!$F42+'Cash flow forecast'!$G42+'Cash flow forecast'!$H42</f>
        <v>0</v>
      </c>
      <c r="H44" s="459"/>
      <c r="I44" s="474" t="str">
        <f>IF(H44="","",H44-G44)</f>
        <v/>
      </c>
      <c r="J44" s="404" t="str">
        <f>IF(I44="","",I44/G44)</f>
        <v/>
      </c>
      <c r="K44" s="475">
        <f>'Cash flow forecast'!$I42+'Cash flow forecast'!$J42+'Cash flow forecast'!$K42</f>
        <v>0</v>
      </c>
      <c r="L44" s="459"/>
      <c r="M44" s="460" t="str">
        <f>IF(L44="","",L44-K44)</f>
        <v/>
      </c>
      <c r="N44" s="404" t="str">
        <f>IF(M44="","",M44/K44)</f>
        <v/>
      </c>
      <c r="O44" s="475">
        <f>'Cash flow forecast'!$L42+'Cash flow forecast'!$M42+'Cash flow forecast'!$N42</f>
        <v>0</v>
      </c>
      <c r="P44" s="459"/>
      <c r="Q44" s="474" t="str">
        <f>IF(P44="","",P44-O44)</f>
        <v/>
      </c>
      <c r="R44" s="406" t="str">
        <f>IF(Q44="","",Q44/O44)</f>
        <v/>
      </c>
      <c r="S44" s="407">
        <f t="shared" ref="S44:T46" si="14">C44+G44+K44+O44</f>
        <v>0</v>
      </c>
      <c r="T44" s="408">
        <f t="shared" si="14"/>
        <v>0</v>
      </c>
      <c r="U44" s="474" t="str">
        <f>IF($T$47=0,"",T44-S44)</f>
        <v/>
      </c>
      <c r="V44" s="410" t="str">
        <f>IF(U44="","",IF(U44=0,0,U44/S44))</f>
        <v/>
      </c>
      <c r="W44" s="347"/>
    </row>
    <row r="45" spans="1:23" ht="17.100000000000001" customHeight="1" x14ac:dyDescent="0.25">
      <c r="A45" s="146"/>
      <c r="B45" s="411" t="s">
        <v>104</v>
      </c>
      <c r="C45" s="473">
        <f>'Cash flow forecast'!$C43+'Cash flow forecast'!$D43+'Cash flow forecast'!$E43</f>
        <v>0</v>
      </c>
      <c r="D45" s="463"/>
      <c r="E45" s="474" t="str">
        <f>IF(D45="","",D45-C45)</f>
        <v/>
      </c>
      <c r="F45" s="404" t="str">
        <f>IF(E45="","",E45/C45)</f>
        <v/>
      </c>
      <c r="G45" s="475">
        <f>'Cash flow forecast'!$F43+'Cash flow forecast'!$G43+'Cash flow forecast'!$H43</f>
        <v>0</v>
      </c>
      <c r="H45" s="463"/>
      <c r="I45" s="474" t="str">
        <f>IF(H45="","",H45-G45)</f>
        <v/>
      </c>
      <c r="J45" s="404" t="str">
        <f>IF(I45="","",I45/G45)</f>
        <v/>
      </c>
      <c r="K45" s="475">
        <f>'Cash flow forecast'!$I43+'Cash flow forecast'!$J43+'Cash flow forecast'!$K43</f>
        <v>0</v>
      </c>
      <c r="L45" s="463"/>
      <c r="M45" s="464" t="str">
        <f>IF(L45="","",L45-K45)</f>
        <v/>
      </c>
      <c r="N45" s="404" t="str">
        <f>IF(M45="","",M45/K45)</f>
        <v/>
      </c>
      <c r="O45" s="475">
        <f>'Cash flow forecast'!$L43+'Cash flow forecast'!$M43+'Cash flow forecast'!$N43</f>
        <v>0</v>
      </c>
      <c r="P45" s="463"/>
      <c r="Q45" s="474" t="str">
        <f>IF(P45="","",P45-O45)</f>
        <v/>
      </c>
      <c r="R45" s="406" t="str">
        <f>IF(Q45="","",Q45/O45)</f>
        <v/>
      </c>
      <c r="S45" s="476">
        <f t="shared" si="14"/>
        <v>0</v>
      </c>
      <c r="T45" s="477">
        <f t="shared" si="14"/>
        <v>0</v>
      </c>
      <c r="U45" s="474" t="str">
        <f>IF($T$47=0,"",T45-S45)</f>
        <v/>
      </c>
      <c r="V45" s="410" t="str">
        <f>IF(U45="","",IF(U45=0,0,U45/S45))</f>
        <v/>
      </c>
      <c r="W45" s="347"/>
    </row>
    <row r="46" spans="1:23" ht="17.100000000000001" customHeight="1" thickBot="1" x14ac:dyDescent="0.3">
      <c r="A46" s="146"/>
      <c r="B46" s="411" t="s">
        <v>105</v>
      </c>
      <c r="C46" s="473">
        <f>'Cash flow forecast'!$C44+'Cash flow forecast'!$D44+'Cash flow forecast'!$E44</f>
        <v>0</v>
      </c>
      <c r="D46" s="478"/>
      <c r="E46" s="474" t="str">
        <f>IF(D46="","",D46-C46)</f>
        <v/>
      </c>
      <c r="F46" s="404" t="str">
        <f>IF(E46="","",E46/C46)</f>
        <v/>
      </c>
      <c r="G46" s="475">
        <f>'Cash flow forecast'!$F44+'Cash flow forecast'!$G44+'Cash flow forecast'!$H44</f>
        <v>0</v>
      </c>
      <c r="H46" s="478"/>
      <c r="I46" s="474" t="str">
        <f>IF(H46="","",H46-G46)</f>
        <v/>
      </c>
      <c r="J46" s="404" t="str">
        <f>IF(I46="","",I46/G46)</f>
        <v/>
      </c>
      <c r="K46" s="475">
        <f>'Cash flow forecast'!$I44+'Cash flow forecast'!$J44+'Cash flow forecast'!$K44</f>
        <v>0</v>
      </c>
      <c r="L46" s="478"/>
      <c r="M46" s="460" t="str">
        <f>IF(L46="","",L46-K46)</f>
        <v/>
      </c>
      <c r="N46" s="404" t="str">
        <f>IF(M46="","",M46/K46)</f>
        <v/>
      </c>
      <c r="O46" s="475">
        <f>'Cash flow forecast'!$L44+'Cash flow forecast'!$M44+'Cash flow forecast'!$N44</f>
        <v>0</v>
      </c>
      <c r="P46" s="478"/>
      <c r="Q46" s="474" t="str">
        <f>IF(P46="","",P46-O46)</f>
        <v/>
      </c>
      <c r="R46" s="406" t="str">
        <f>IF(Q46="","",Q46/O46)</f>
        <v/>
      </c>
      <c r="S46" s="479">
        <f t="shared" si="14"/>
        <v>0</v>
      </c>
      <c r="T46" s="480">
        <f t="shared" si="14"/>
        <v>0</v>
      </c>
      <c r="U46" s="474" t="str">
        <f>IF($T$47=0,"",T46-S46)</f>
        <v/>
      </c>
      <c r="V46" s="410" t="str">
        <f>IF(U46="","",IF(U46=0,0,U46/S46))</f>
        <v/>
      </c>
      <c r="W46" s="347"/>
    </row>
    <row r="47" spans="1:23" ht="17.100000000000001" customHeight="1" thickBot="1" x14ac:dyDescent="0.3">
      <c r="A47" s="146"/>
      <c r="B47" s="422" t="s">
        <v>27</v>
      </c>
      <c r="C47" s="481">
        <f>SUM(C44:C46,C26:C42,C22:C24,C19:C20)</f>
        <v>0</v>
      </c>
      <c r="D47" s="482">
        <f>SUM(D44:D46,D26:D42,D22:D24,D19:D20)</f>
        <v>0</v>
      </c>
      <c r="E47" s="483"/>
      <c r="F47" s="484">
        <f>IF(D47=0,0,(D47-C47)/C47)</f>
        <v>0</v>
      </c>
      <c r="G47" s="195">
        <f>SUM(G44:G46,G26:G42,G22:G24,G19:G20)</f>
        <v>0</v>
      </c>
      <c r="H47" s="194">
        <f>SUM(H44:H46,H26:H42,H22:H24,H19:H20)</f>
        <v>0</v>
      </c>
      <c r="I47" s="483"/>
      <c r="J47" s="484">
        <f>IF(H47=0,0,(H47-G47)/G47)</f>
        <v>0</v>
      </c>
      <c r="K47" s="195">
        <f>SUM(K44:K46,K26:K42,K22:K24,K19:K20)</f>
        <v>0</v>
      </c>
      <c r="L47" s="194">
        <f>SUM(L44:L46,L26:L42,L22:L24,L19:L20)</f>
        <v>0</v>
      </c>
      <c r="M47" s="483"/>
      <c r="N47" s="484">
        <f>IF(L47=0,0,(L47-K47)/K47)</f>
        <v>0</v>
      </c>
      <c r="O47" s="195">
        <f>SUM(O19:O20,O22:O24,O26:O42,O44:O46)</f>
        <v>0</v>
      </c>
      <c r="P47" s="194">
        <f>SUM(P44:P46,P26:P42,P22:P24,P19:P20)</f>
        <v>0</v>
      </c>
      <c r="Q47" s="483"/>
      <c r="R47" s="484">
        <f>IF(P47=0,0,(P47-O47)/O47)</f>
        <v>0</v>
      </c>
      <c r="S47" s="427">
        <f>SUM(S44:S46,S26:S42,S22:S24,S19:S20)</f>
        <v>0</v>
      </c>
      <c r="T47" s="428">
        <f>SUM(T44:T46,T26:T42,T22:T24,T19:T20)</f>
        <v>0</v>
      </c>
      <c r="U47" s="483"/>
      <c r="V47" s="485">
        <f>IF(T47=0,0,(T47-S47)/S47)</f>
        <v>0</v>
      </c>
      <c r="W47" s="347"/>
    </row>
    <row r="48" spans="1:23" ht="14.25" x14ac:dyDescent="0.25">
      <c r="A48" s="146"/>
      <c r="B48" s="486"/>
      <c r="C48" s="487"/>
      <c r="D48" s="487"/>
      <c r="E48" s="487"/>
      <c r="F48" s="487"/>
      <c r="G48" s="487"/>
      <c r="H48" s="487"/>
      <c r="I48" s="487"/>
      <c r="J48" s="487"/>
      <c r="K48" s="487"/>
      <c r="L48" s="487"/>
      <c r="M48" s="487"/>
      <c r="N48" s="487"/>
      <c r="O48" s="487"/>
      <c r="P48" s="487"/>
      <c r="Q48" s="487"/>
      <c r="R48" s="487"/>
      <c r="S48" s="487"/>
      <c r="T48" s="146"/>
      <c r="U48" s="347"/>
      <c r="V48" s="347"/>
      <c r="W48" s="347"/>
    </row>
    <row r="49" spans="1:23" ht="15" thickBot="1" x14ac:dyDescent="0.3">
      <c r="A49" s="146"/>
      <c r="B49" s="488"/>
      <c r="C49" s="489"/>
      <c r="D49" s="489"/>
      <c r="E49" s="490" t="s">
        <v>373</v>
      </c>
      <c r="F49" s="489"/>
      <c r="G49" s="489"/>
      <c r="H49" s="489"/>
      <c r="I49" s="490" t="s">
        <v>373</v>
      </c>
      <c r="J49" s="489"/>
      <c r="K49" s="489"/>
      <c r="L49" s="489"/>
      <c r="M49" s="490" t="s">
        <v>373</v>
      </c>
      <c r="N49" s="489"/>
      <c r="O49" s="489"/>
      <c r="P49" s="489"/>
      <c r="Q49" s="490" t="s">
        <v>373</v>
      </c>
      <c r="R49" s="489"/>
      <c r="S49" s="491"/>
      <c r="T49" s="146"/>
      <c r="U49" s="347"/>
      <c r="V49" s="347"/>
      <c r="W49" s="347"/>
    </row>
    <row r="50" spans="1:23" ht="15" thickBot="1" x14ac:dyDescent="0.3">
      <c r="A50" s="146"/>
      <c r="B50" s="226" t="s">
        <v>28</v>
      </c>
      <c r="C50" s="492">
        <f>C15-C47</f>
        <v>0</v>
      </c>
      <c r="D50" s="227">
        <f>D15-D47</f>
        <v>0</v>
      </c>
      <c r="E50" s="493">
        <f>D50-C50</f>
        <v>0</v>
      </c>
      <c r="F50" s="494"/>
      <c r="G50" s="492">
        <f>G15-G47</f>
        <v>0</v>
      </c>
      <c r="H50" s="227">
        <f>H15-H47</f>
        <v>0</v>
      </c>
      <c r="I50" s="493">
        <f>H50-G50</f>
        <v>0</v>
      </c>
      <c r="J50" s="494"/>
      <c r="K50" s="492">
        <f>K15-K47</f>
        <v>0</v>
      </c>
      <c r="L50" s="227">
        <f>L15-L47</f>
        <v>0</v>
      </c>
      <c r="M50" s="493">
        <f>L50-K50</f>
        <v>0</v>
      </c>
      <c r="N50" s="494"/>
      <c r="O50" s="492">
        <f>O15-O47</f>
        <v>0</v>
      </c>
      <c r="P50" s="227">
        <f>P15-P47</f>
        <v>0</v>
      </c>
      <c r="Q50" s="493">
        <f>P50-O50</f>
        <v>0</v>
      </c>
      <c r="R50" s="494"/>
      <c r="S50" s="347"/>
      <c r="T50" s="347"/>
      <c r="U50" s="347"/>
      <c r="V50" s="347"/>
      <c r="W50" s="347"/>
    </row>
    <row r="51" spans="1:23" ht="15" thickBot="1" x14ac:dyDescent="0.3">
      <c r="A51" s="146"/>
      <c r="B51" s="332"/>
      <c r="C51" s="495"/>
      <c r="D51" s="496"/>
      <c r="E51" s="497"/>
      <c r="F51" s="498"/>
      <c r="G51" s="495"/>
      <c r="H51" s="496"/>
      <c r="I51" s="497"/>
      <c r="J51" s="498"/>
      <c r="K51" s="495"/>
      <c r="L51" s="496"/>
      <c r="M51" s="497"/>
      <c r="N51" s="498"/>
      <c r="O51" s="495"/>
      <c r="P51" s="496"/>
      <c r="Q51" s="497"/>
      <c r="R51" s="498"/>
      <c r="S51" s="347"/>
      <c r="T51" s="347"/>
      <c r="U51" s="347"/>
      <c r="V51" s="347"/>
      <c r="W51" s="347"/>
    </row>
    <row r="52" spans="1:23" ht="15" thickBot="1" x14ac:dyDescent="0.3">
      <c r="A52" s="146"/>
      <c r="B52" s="226" t="s">
        <v>29</v>
      </c>
      <c r="C52" s="492">
        <v>0</v>
      </c>
      <c r="D52" s="227">
        <v>0</v>
      </c>
      <c r="E52" s="493">
        <v>0</v>
      </c>
      <c r="F52" s="499"/>
      <c r="G52" s="492">
        <f>C54</f>
        <v>0</v>
      </c>
      <c r="H52" s="227">
        <f>D54</f>
        <v>0</v>
      </c>
      <c r="I52" s="493">
        <f>E54</f>
        <v>0</v>
      </c>
      <c r="J52" s="499"/>
      <c r="K52" s="492">
        <f>G54</f>
        <v>0</v>
      </c>
      <c r="L52" s="227">
        <f>H54</f>
        <v>0</v>
      </c>
      <c r="M52" s="493">
        <f>I54</f>
        <v>0</v>
      </c>
      <c r="N52" s="499"/>
      <c r="O52" s="492">
        <f>K54</f>
        <v>0</v>
      </c>
      <c r="P52" s="227">
        <f>L54</f>
        <v>0</v>
      </c>
      <c r="Q52" s="493">
        <f>M54</f>
        <v>0</v>
      </c>
      <c r="R52" s="499"/>
      <c r="S52" s="347"/>
      <c r="T52" s="347"/>
      <c r="U52" s="347"/>
      <c r="V52" s="347"/>
      <c r="W52" s="347"/>
    </row>
    <row r="53" spans="1:23" ht="15" thickBot="1" x14ac:dyDescent="0.3">
      <c r="A53" s="146"/>
      <c r="B53" s="332"/>
      <c r="C53" s="495"/>
      <c r="D53" s="496"/>
      <c r="E53" s="497"/>
      <c r="F53" s="498"/>
      <c r="G53" s="495"/>
      <c r="H53" s="496"/>
      <c r="I53" s="497"/>
      <c r="J53" s="498"/>
      <c r="K53" s="495"/>
      <c r="L53" s="496"/>
      <c r="M53" s="497"/>
      <c r="N53" s="498"/>
      <c r="O53" s="495"/>
      <c r="P53" s="496"/>
      <c r="Q53" s="497"/>
      <c r="R53" s="498"/>
      <c r="S53" s="347"/>
      <c r="T53" s="347"/>
      <c r="U53" s="347"/>
      <c r="V53" s="347"/>
      <c r="W53" s="347"/>
    </row>
    <row r="54" spans="1:23" ht="15" thickBot="1" x14ac:dyDescent="0.3">
      <c r="A54" s="146"/>
      <c r="B54" s="226" t="s">
        <v>30</v>
      </c>
      <c r="C54" s="492">
        <f>C52+C50</f>
        <v>0</v>
      </c>
      <c r="D54" s="227">
        <f>D52+D50</f>
        <v>0</v>
      </c>
      <c r="E54" s="493">
        <f>D54-C54</f>
        <v>0</v>
      </c>
      <c r="F54" s="500"/>
      <c r="G54" s="492">
        <f>G52+G50</f>
        <v>0</v>
      </c>
      <c r="H54" s="227">
        <f>H52+H50</f>
        <v>0</v>
      </c>
      <c r="I54" s="493">
        <f>I52+I50</f>
        <v>0</v>
      </c>
      <c r="J54" s="500"/>
      <c r="K54" s="492">
        <f>K52+K50</f>
        <v>0</v>
      </c>
      <c r="L54" s="227">
        <f>L52+L50</f>
        <v>0</v>
      </c>
      <c r="M54" s="493">
        <f>M52+M50</f>
        <v>0</v>
      </c>
      <c r="N54" s="500"/>
      <c r="O54" s="492">
        <f>O52+O50</f>
        <v>0</v>
      </c>
      <c r="P54" s="227">
        <f>P52+P50</f>
        <v>0</v>
      </c>
      <c r="Q54" s="493">
        <f>Q52+Q50</f>
        <v>0</v>
      </c>
      <c r="R54" s="500"/>
      <c r="S54" s="347"/>
      <c r="T54" s="347"/>
      <c r="U54" s="347"/>
      <c r="V54" s="347"/>
      <c r="W54" s="347"/>
    </row>
    <row r="55" spans="1:23" ht="14.25" x14ac:dyDescent="0.25">
      <c r="A55" s="146"/>
      <c r="B55" s="146"/>
      <c r="C55" s="146"/>
      <c r="D55" s="146"/>
      <c r="E55" s="501"/>
      <c r="F55" s="501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347"/>
      <c r="V55" s="347"/>
      <c r="W55" s="347"/>
    </row>
    <row r="56" spans="1:23" ht="14.25" x14ac:dyDescent="0.25">
      <c r="A56" s="347"/>
      <c r="B56" s="347"/>
      <c r="C56" s="347"/>
      <c r="D56" s="347"/>
      <c r="E56" s="347"/>
      <c r="F56" s="501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</row>
    <row r="57" spans="1:23" ht="14.25" x14ac:dyDescent="0.25">
      <c r="A57" s="347"/>
      <c r="B57" s="502" t="s">
        <v>374</v>
      </c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503"/>
      <c r="R57" s="347"/>
      <c r="S57" s="347"/>
      <c r="T57" s="347"/>
      <c r="U57" s="347"/>
      <c r="V57" s="347"/>
      <c r="W57" s="347"/>
    </row>
    <row r="58" spans="1:23" x14ac:dyDescent="0.2">
      <c r="B58" s="73" t="s">
        <v>375</v>
      </c>
    </row>
    <row r="59" spans="1:23" x14ac:dyDescent="0.2">
      <c r="B59" s="73" t="s">
        <v>376</v>
      </c>
    </row>
  </sheetData>
  <mergeCells count="20">
    <mergeCell ref="I6:I7"/>
    <mergeCell ref="J6:J7"/>
    <mergeCell ref="C6:C7"/>
    <mergeCell ref="D6:D7"/>
    <mergeCell ref="G6:G7"/>
    <mergeCell ref="H6:H7"/>
    <mergeCell ref="E6:E7"/>
    <mergeCell ref="F6:F7"/>
    <mergeCell ref="T6:T7"/>
    <mergeCell ref="U6:U7"/>
    <mergeCell ref="V6:V7"/>
    <mergeCell ref="K6:K7"/>
    <mergeCell ref="L6:L7"/>
    <mergeCell ref="O6:O7"/>
    <mergeCell ref="P6:P7"/>
    <mergeCell ref="S6:S7"/>
    <mergeCell ref="M6:M7"/>
    <mergeCell ref="N6:N7"/>
    <mergeCell ref="Q6:Q7"/>
    <mergeCell ref="R6:R7"/>
  </mergeCells>
  <phoneticPr fontId="8" type="noConversion"/>
  <conditionalFormatting sqref="E19:F20 I19:J20 M19:N20 Q19:R20 U19:V20 E22:F24 I22:J24 M22:N24 R22:R42 V22:V42 E26:F42 I26:J42 M26:N42 E44:F46 I44:J46 M44:N46 R44:R47 V44:V47 F47 J47 N47">
    <cfRule type="cellIs" dxfId="1" priority="2" stopIfTrue="1" operator="greaterThan">
      <formula>0</formula>
    </cfRule>
  </conditionalFormatting>
  <conditionalFormatting sqref="F10:F15 J10:J15 N10:N15 R10:R15 V10:V15">
    <cfRule type="cellIs" dxfId="0" priority="1" stopIfTrue="1" operator="lessThan">
      <formula>0</formula>
    </cfRule>
  </conditionalFormatting>
  <hyperlinks>
    <hyperlink ref="V2" location="'Financial Plan'!A1" display="Back" xr:uid="{00000000-0004-0000-0800-000000000000}"/>
  </hyperlinks>
  <printOptions horizontalCentered="1"/>
  <pageMargins left="3.937007874015748E-2" right="3.937007874015748E-2" top="0.74803149606299213" bottom="0.74803149606299213" header="0.23622047244094491" footer="0.51181102362204722"/>
  <pageSetup scale="61" orientation="landscape" r:id="rId1"/>
  <headerFooter alignWithMargins="0"/>
  <colBreaks count="1" manualBreakCount="1">
    <brk id="21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Z49"/>
  <sheetViews>
    <sheetView showGridLines="0" zoomScaleNormal="100" workbookViewId="0">
      <selection activeCell="M56" sqref="M56"/>
    </sheetView>
  </sheetViews>
  <sheetFormatPr defaultRowHeight="12.75" x14ac:dyDescent="0.2"/>
  <cols>
    <col min="1" max="1" width="1.28515625" customWidth="1"/>
    <col min="2" max="2" width="32.7109375" customWidth="1"/>
    <col min="3" max="15" width="9.7109375" customWidth="1"/>
    <col min="16" max="16" width="1.140625" customWidth="1"/>
  </cols>
  <sheetData>
    <row r="1" spans="1:16" ht="14.25" x14ac:dyDescent="0.25">
      <c r="A1" s="146"/>
      <c r="B1" s="504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40"/>
      <c r="P1" s="3"/>
    </row>
    <row r="2" spans="1:16" ht="14.25" x14ac:dyDescent="0.25">
      <c r="A2" s="146"/>
      <c r="B2" s="150" t="s">
        <v>34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2" t="s">
        <v>51</v>
      </c>
      <c r="P2" s="3"/>
    </row>
    <row r="3" spans="1:16" ht="14.25" x14ac:dyDescent="0.25">
      <c r="A3" s="146"/>
      <c r="B3" s="153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158"/>
      <c r="P3" s="3"/>
    </row>
    <row r="4" spans="1:16" ht="15" thickBot="1" x14ac:dyDescent="0.3">
      <c r="A4" s="146"/>
      <c r="B4" s="164" t="s">
        <v>35</v>
      </c>
      <c r="C4" s="506" t="s">
        <v>36</v>
      </c>
      <c r="D4" s="506" t="s">
        <v>37</v>
      </c>
      <c r="E4" s="506" t="s">
        <v>38</v>
      </c>
      <c r="F4" s="506" t="s">
        <v>39</v>
      </c>
      <c r="G4" s="506" t="s">
        <v>40</v>
      </c>
      <c r="H4" s="506" t="s">
        <v>41</v>
      </c>
      <c r="I4" s="506" t="s">
        <v>42</v>
      </c>
      <c r="J4" s="506" t="s">
        <v>43</v>
      </c>
      <c r="K4" s="506" t="s">
        <v>44</v>
      </c>
      <c r="L4" s="506" t="s">
        <v>45</v>
      </c>
      <c r="M4" s="506" t="s">
        <v>46</v>
      </c>
      <c r="N4" s="506" t="s">
        <v>47</v>
      </c>
      <c r="O4" s="507" t="s">
        <v>53</v>
      </c>
      <c r="P4" s="3"/>
    </row>
    <row r="5" spans="1:16" ht="14.25" x14ac:dyDescent="0.25">
      <c r="A5" s="146"/>
      <c r="B5" s="508"/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10"/>
      <c r="P5" s="3"/>
    </row>
    <row r="6" spans="1:16" ht="14.25" x14ac:dyDescent="0.25">
      <c r="A6" s="146"/>
      <c r="B6" s="511" t="s">
        <v>130</v>
      </c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3"/>
      <c r="P6" s="3"/>
    </row>
    <row r="7" spans="1:16" ht="14.25" x14ac:dyDescent="0.25">
      <c r="A7" s="146"/>
      <c r="B7" s="182" t="s">
        <v>125</v>
      </c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514"/>
      <c r="N7" s="514"/>
      <c r="O7" s="515">
        <f>SUM(C7:N7)</f>
        <v>0</v>
      </c>
      <c r="P7" s="3"/>
    </row>
    <row r="8" spans="1:16" ht="14.25" x14ac:dyDescent="0.25">
      <c r="A8" s="146"/>
      <c r="B8" s="182" t="s">
        <v>126</v>
      </c>
      <c r="C8" s="514"/>
      <c r="D8" s="514"/>
      <c r="E8" s="514"/>
      <c r="F8" s="514"/>
      <c r="G8" s="514"/>
      <c r="H8" s="514"/>
      <c r="I8" s="514"/>
      <c r="J8" s="514"/>
      <c r="K8" s="514"/>
      <c r="L8" s="514"/>
      <c r="M8" s="514"/>
      <c r="N8" s="514"/>
      <c r="O8" s="515">
        <f>SUM(C8:N8)</f>
        <v>0</v>
      </c>
      <c r="P8" s="3"/>
    </row>
    <row r="9" spans="1:16" ht="14.25" x14ac:dyDescent="0.25">
      <c r="A9" s="146"/>
      <c r="B9" s="182" t="s">
        <v>127</v>
      </c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5">
        <f>SUM(C9:N9)</f>
        <v>0</v>
      </c>
      <c r="P9" s="3"/>
    </row>
    <row r="10" spans="1:16" ht="15" thickBot="1" x14ac:dyDescent="0.3">
      <c r="A10" s="146"/>
      <c r="B10" s="182" t="s">
        <v>128</v>
      </c>
      <c r="C10" s="514"/>
      <c r="D10" s="514"/>
      <c r="E10" s="514"/>
      <c r="F10" s="514"/>
      <c r="G10" s="514"/>
      <c r="H10" s="514"/>
      <c r="I10" s="514"/>
      <c r="J10" s="514"/>
      <c r="K10" s="514"/>
      <c r="L10" s="514"/>
      <c r="M10" s="514"/>
      <c r="N10" s="514"/>
      <c r="O10" s="515">
        <f>SUM(C10:N10)</f>
        <v>0</v>
      </c>
      <c r="P10" s="3"/>
    </row>
    <row r="11" spans="1:16" ht="15" thickBot="1" x14ac:dyDescent="0.3">
      <c r="A11" s="146"/>
      <c r="B11" s="516" t="s">
        <v>129</v>
      </c>
      <c r="C11" s="517">
        <f>(C7+C8+C9)-C10</f>
        <v>0</v>
      </c>
      <c r="D11" s="518">
        <f t="shared" ref="D11:N11" si="0">(D7+D8+D9)-D10</f>
        <v>0</v>
      </c>
      <c r="E11" s="518">
        <f t="shared" si="0"/>
        <v>0</v>
      </c>
      <c r="F11" s="518">
        <f t="shared" si="0"/>
        <v>0</v>
      </c>
      <c r="G11" s="518">
        <f t="shared" si="0"/>
        <v>0</v>
      </c>
      <c r="H11" s="518">
        <f t="shared" si="0"/>
        <v>0</v>
      </c>
      <c r="I11" s="518">
        <f t="shared" si="0"/>
        <v>0</v>
      </c>
      <c r="J11" s="518">
        <f t="shared" si="0"/>
        <v>0</v>
      </c>
      <c r="K11" s="518">
        <f t="shared" si="0"/>
        <v>0</v>
      </c>
      <c r="L11" s="518">
        <f t="shared" si="0"/>
        <v>0</v>
      </c>
      <c r="M11" s="518">
        <f t="shared" si="0"/>
        <v>0</v>
      </c>
      <c r="N11" s="518">
        <f t="shared" si="0"/>
        <v>0</v>
      </c>
      <c r="O11" s="519">
        <f>SUM(O7:O10)</f>
        <v>0</v>
      </c>
      <c r="P11" s="3"/>
    </row>
    <row r="12" spans="1:16" ht="14.25" x14ac:dyDescent="0.25">
      <c r="A12" s="146"/>
      <c r="B12" s="520"/>
      <c r="C12" s="521"/>
      <c r="D12" s="522"/>
      <c r="E12" s="522"/>
      <c r="F12" s="522"/>
      <c r="G12" s="522"/>
      <c r="H12" s="522"/>
      <c r="I12" s="522"/>
      <c r="J12" s="522"/>
      <c r="K12" s="522"/>
      <c r="L12" s="522"/>
      <c r="M12" s="522"/>
      <c r="N12" s="522"/>
      <c r="O12" s="523"/>
      <c r="P12" s="3"/>
    </row>
    <row r="13" spans="1:16" ht="14.25" x14ac:dyDescent="0.25">
      <c r="A13" s="146"/>
      <c r="B13" s="389" t="s">
        <v>131</v>
      </c>
      <c r="C13" s="524"/>
      <c r="D13" s="524"/>
      <c r="E13" s="524"/>
      <c r="F13" s="524"/>
      <c r="G13" s="524"/>
      <c r="H13" s="524"/>
      <c r="I13" s="524"/>
      <c r="J13" s="524"/>
      <c r="K13" s="524"/>
      <c r="L13" s="524"/>
      <c r="M13" s="524"/>
      <c r="N13" s="524"/>
      <c r="O13" s="525"/>
      <c r="P13" s="3"/>
    </row>
    <row r="14" spans="1:16" ht="14.25" x14ac:dyDescent="0.25">
      <c r="A14" s="146"/>
      <c r="B14" s="526" t="s">
        <v>50</v>
      </c>
      <c r="C14" s="527"/>
      <c r="D14" s="527"/>
      <c r="E14" s="527"/>
      <c r="F14" s="527"/>
      <c r="G14" s="527"/>
      <c r="H14" s="527"/>
      <c r="I14" s="527"/>
      <c r="J14" s="527"/>
      <c r="K14" s="527"/>
      <c r="L14" s="527"/>
      <c r="M14" s="527"/>
      <c r="N14" s="527"/>
      <c r="O14" s="515">
        <f>SUM(C14:N14)</f>
        <v>0</v>
      </c>
      <c r="P14" s="3"/>
    </row>
    <row r="15" spans="1:16" ht="14.25" x14ac:dyDescent="0.25">
      <c r="A15" s="146"/>
      <c r="B15" s="400" t="s">
        <v>132</v>
      </c>
      <c r="C15" s="528"/>
      <c r="D15" s="528"/>
      <c r="E15" s="528"/>
      <c r="F15" s="528"/>
      <c r="G15" s="528"/>
      <c r="H15" s="528"/>
      <c r="I15" s="528"/>
      <c r="J15" s="528"/>
      <c r="K15" s="528"/>
      <c r="L15" s="528"/>
      <c r="M15" s="528"/>
      <c r="N15" s="528"/>
      <c r="O15" s="515">
        <f>SUM(C15:N15)</f>
        <v>0</v>
      </c>
      <c r="P15" s="3"/>
    </row>
    <row r="16" spans="1:16" ht="14.25" x14ac:dyDescent="0.25">
      <c r="A16" s="146"/>
      <c r="B16" s="182" t="s">
        <v>110</v>
      </c>
      <c r="C16" s="529"/>
      <c r="D16" s="529"/>
      <c r="E16" s="529"/>
      <c r="F16" s="529"/>
      <c r="G16" s="529"/>
      <c r="H16" s="529"/>
      <c r="I16" s="529"/>
      <c r="J16" s="529"/>
      <c r="K16" s="529"/>
      <c r="L16" s="529"/>
      <c r="M16" s="529"/>
      <c r="N16" s="529"/>
      <c r="O16" s="515">
        <f>SUM(C16:N16)</f>
        <v>0</v>
      </c>
      <c r="P16" s="3"/>
    </row>
    <row r="17" spans="1:16" ht="14.25" x14ac:dyDescent="0.25">
      <c r="A17" s="146"/>
      <c r="B17" s="187" t="s">
        <v>118</v>
      </c>
      <c r="C17" s="529"/>
      <c r="D17" s="529"/>
      <c r="E17" s="529"/>
      <c r="F17" s="529"/>
      <c r="G17" s="529"/>
      <c r="H17" s="529"/>
      <c r="I17" s="529"/>
      <c r="J17" s="529"/>
      <c r="K17" s="529"/>
      <c r="L17" s="529"/>
      <c r="M17" s="529"/>
      <c r="N17" s="529"/>
      <c r="O17" s="515">
        <f>SUM(C17:N17)</f>
        <v>0</v>
      </c>
      <c r="P17" s="3"/>
    </row>
    <row r="18" spans="1:16" ht="15" thickBot="1" x14ac:dyDescent="0.3">
      <c r="A18" s="146"/>
      <c r="B18" s="530" t="s">
        <v>133</v>
      </c>
      <c r="C18" s="529"/>
      <c r="D18" s="529"/>
      <c r="E18" s="529"/>
      <c r="F18" s="529"/>
      <c r="G18" s="529"/>
      <c r="H18" s="529"/>
      <c r="I18" s="529"/>
      <c r="J18" s="529"/>
      <c r="K18" s="529"/>
      <c r="L18" s="529"/>
      <c r="M18" s="529"/>
      <c r="N18" s="529"/>
      <c r="O18" s="515">
        <f>SUM(C18:N18)</f>
        <v>0</v>
      </c>
      <c r="P18" s="3"/>
    </row>
    <row r="19" spans="1:16" ht="15" thickBot="1" x14ac:dyDescent="0.3">
      <c r="A19" s="146"/>
      <c r="B19" s="516" t="s">
        <v>134</v>
      </c>
      <c r="C19" s="531">
        <f>(C14+C15+C16+C17)-C18</f>
        <v>0</v>
      </c>
      <c r="D19" s="531">
        <f t="shared" ref="D19:N19" si="1">(D14+D15+D16+D17)-D18</f>
        <v>0</v>
      </c>
      <c r="E19" s="531">
        <f t="shared" si="1"/>
        <v>0</v>
      </c>
      <c r="F19" s="531">
        <f t="shared" si="1"/>
        <v>0</v>
      </c>
      <c r="G19" s="531">
        <f t="shared" si="1"/>
        <v>0</v>
      </c>
      <c r="H19" s="531">
        <f t="shared" si="1"/>
        <v>0</v>
      </c>
      <c r="I19" s="531">
        <f t="shared" si="1"/>
        <v>0</v>
      </c>
      <c r="J19" s="531">
        <f t="shared" si="1"/>
        <v>0</v>
      </c>
      <c r="K19" s="531">
        <f t="shared" si="1"/>
        <v>0</v>
      </c>
      <c r="L19" s="531">
        <f t="shared" si="1"/>
        <v>0</v>
      </c>
      <c r="M19" s="531">
        <f t="shared" si="1"/>
        <v>0</v>
      </c>
      <c r="N19" s="531">
        <f t="shared" si="1"/>
        <v>0</v>
      </c>
      <c r="O19" s="532">
        <f>SUM(O14:O18)</f>
        <v>0</v>
      </c>
      <c r="P19" s="3"/>
    </row>
    <row r="20" spans="1:16" ht="14.25" x14ac:dyDescent="0.25">
      <c r="A20" s="146"/>
      <c r="B20" s="533"/>
      <c r="C20" s="534"/>
      <c r="D20" s="534"/>
      <c r="E20" s="534"/>
      <c r="F20" s="534"/>
      <c r="G20" s="534"/>
      <c r="H20" s="534"/>
      <c r="I20" s="534"/>
      <c r="J20" s="534"/>
      <c r="K20" s="534"/>
      <c r="L20" s="534"/>
      <c r="M20" s="534"/>
      <c r="N20" s="534"/>
      <c r="O20" s="535"/>
      <c r="P20" s="3"/>
    </row>
    <row r="21" spans="1:16" ht="14.25" x14ac:dyDescent="0.25">
      <c r="A21" s="146"/>
      <c r="B21" s="536" t="s">
        <v>135</v>
      </c>
      <c r="C21" s="537">
        <f>C11-C19+C17</f>
        <v>0</v>
      </c>
      <c r="D21" s="537">
        <f t="shared" ref="D21:N21" si="2">D11-D19+D17</f>
        <v>0</v>
      </c>
      <c r="E21" s="537">
        <f t="shared" si="2"/>
        <v>0</v>
      </c>
      <c r="F21" s="537">
        <f t="shared" si="2"/>
        <v>0</v>
      </c>
      <c r="G21" s="537">
        <f t="shared" si="2"/>
        <v>0</v>
      </c>
      <c r="H21" s="537">
        <f t="shared" si="2"/>
        <v>0</v>
      </c>
      <c r="I21" s="537">
        <f t="shared" si="2"/>
        <v>0</v>
      </c>
      <c r="J21" s="537">
        <f t="shared" si="2"/>
        <v>0</v>
      </c>
      <c r="K21" s="537">
        <f t="shared" si="2"/>
        <v>0</v>
      </c>
      <c r="L21" s="537">
        <f t="shared" si="2"/>
        <v>0</v>
      </c>
      <c r="M21" s="537">
        <f t="shared" si="2"/>
        <v>0</v>
      </c>
      <c r="N21" s="537">
        <f t="shared" si="2"/>
        <v>0</v>
      </c>
      <c r="O21" s="538">
        <f>SUM(C21:N21)</f>
        <v>0</v>
      </c>
      <c r="P21" s="3"/>
    </row>
    <row r="22" spans="1:16" ht="14.25" x14ac:dyDescent="0.25">
      <c r="A22" s="347"/>
      <c r="B22" s="539"/>
      <c r="C22" s="540"/>
      <c r="D22" s="540"/>
      <c r="E22" s="540"/>
      <c r="F22" s="540"/>
      <c r="G22" s="540"/>
      <c r="H22" s="540"/>
      <c r="I22" s="540"/>
      <c r="J22" s="540"/>
      <c r="K22" s="540"/>
      <c r="L22" s="540"/>
      <c r="M22" s="540"/>
      <c r="N22" s="540"/>
      <c r="O22" s="541"/>
    </row>
    <row r="23" spans="1:16" ht="14.25" x14ac:dyDescent="0.25">
      <c r="A23" s="146"/>
      <c r="B23" s="536" t="s">
        <v>136</v>
      </c>
      <c r="C23" s="537">
        <f>C11-C19</f>
        <v>0</v>
      </c>
      <c r="D23" s="537">
        <f t="shared" ref="D23:N23" si="3">D11-D19</f>
        <v>0</v>
      </c>
      <c r="E23" s="537">
        <f t="shared" si="3"/>
        <v>0</v>
      </c>
      <c r="F23" s="537">
        <f t="shared" si="3"/>
        <v>0</v>
      </c>
      <c r="G23" s="537">
        <f t="shared" si="3"/>
        <v>0</v>
      </c>
      <c r="H23" s="537">
        <f t="shared" si="3"/>
        <v>0</v>
      </c>
      <c r="I23" s="537">
        <f t="shared" si="3"/>
        <v>0</v>
      </c>
      <c r="J23" s="537">
        <f t="shared" si="3"/>
        <v>0</v>
      </c>
      <c r="K23" s="537">
        <f t="shared" si="3"/>
        <v>0</v>
      </c>
      <c r="L23" s="537">
        <f t="shared" si="3"/>
        <v>0</v>
      </c>
      <c r="M23" s="537">
        <f t="shared" si="3"/>
        <v>0</v>
      </c>
      <c r="N23" s="537">
        <f t="shared" si="3"/>
        <v>0</v>
      </c>
      <c r="O23" s="538">
        <f>SUM(C23:N23)</f>
        <v>0</v>
      </c>
      <c r="P23" s="3"/>
    </row>
    <row r="24" spans="1:16" ht="14.25" x14ac:dyDescent="0.25">
      <c r="A24" s="146"/>
      <c r="B24" s="526"/>
      <c r="C24" s="542"/>
      <c r="D24" s="543"/>
      <c r="E24" s="543"/>
      <c r="F24" s="543"/>
      <c r="G24" s="543"/>
      <c r="H24" s="543"/>
      <c r="I24" s="543"/>
      <c r="J24" s="543"/>
      <c r="K24" s="543"/>
      <c r="L24" s="543"/>
      <c r="M24" s="543"/>
      <c r="N24" s="543"/>
      <c r="O24" s="544"/>
      <c r="P24" s="3"/>
    </row>
    <row r="25" spans="1:16" s="60" customFormat="1" ht="14.25" x14ac:dyDescent="0.25">
      <c r="A25" s="545"/>
      <c r="B25" s="546" t="s">
        <v>137</v>
      </c>
      <c r="C25" s="547"/>
      <c r="D25" s="547"/>
      <c r="E25" s="547"/>
      <c r="F25" s="547"/>
      <c r="G25" s="547"/>
      <c r="H25" s="547"/>
      <c r="I25" s="547"/>
      <c r="J25" s="547"/>
      <c r="K25" s="547"/>
      <c r="L25" s="547"/>
      <c r="M25" s="547"/>
      <c r="N25" s="547"/>
      <c r="O25" s="548">
        <f>SUM(C25:N25)</f>
        <v>0</v>
      </c>
      <c r="P25" s="59"/>
    </row>
    <row r="26" spans="1:16" s="39" customFormat="1" ht="14.25" x14ac:dyDescent="0.25">
      <c r="A26" s="549"/>
      <c r="B26" s="550"/>
      <c r="C26" s="551"/>
      <c r="D26" s="551"/>
      <c r="E26" s="552"/>
      <c r="F26" s="551"/>
      <c r="G26" s="551"/>
      <c r="H26" s="551"/>
      <c r="I26" s="551"/>
      <c r="J26" s="551"/>
      <c r="K26" s="551"/>
      <c r="L26" s="551"/>
      <c r="M26" s="551"/>
      <c r="N26" s="551"/>
      <c r="O26" s="553"/>
      <c r="P26" s="31"/>
    </row>
    <row r="27" spans="1:16" s="60" customFormat="1" ht="14.25" x14ac:dyDescent="0.25">
      <c r="A27" s="545"/>
      <c r="B27" s="546" t="s">
        <v>138</v>
      </c>
      <c r="C27" s="547"/>
      <c r="D27" s="547"/>
      <c r="E27" s="554"/>
      <c r="F27" s="547"/>
      <c r="G27" s="547"/>
      <c r="H27" s="547"/>
      <c r="I27" s="547"/>
      <c r="J27" s="547"/>
      <c r="K27" s="547"/>
      <c r="L27" s="547"/>
      <c r="M27" s="547"/>
      <c r="N27" s="547"/>
      <c r="O27" s="548">
        <f>SUM(C27:N27)</f>
        <v>0</v>
      </c>
      <c r="P27" s="59"/>
    </row>
    <row r="28" spans="1:16" s="39" customFormat="1" ht="14.25" x14ac:dyDescent="0.25">
      <c r="A28" s="549"/>
      <c r="B28" s="555"/>
      <c r="C28" s="524"/>
      <c r="D28" s="524"/>
      <c r="E28" s="556"/>
      <c r="F28" s="524"/>
      <c r="G28" s="524"/>
      <c r="H28" s="524"/>
      <c r="I28" s="524"/>
      <c r="J28" s="524"/>
      <c r="K28" s="524"/>
      <c r="L28" s="524"/>
      <c r="M28" s="524"/>
      <c r="N28" s="524"/>
      <c r="O28" s="557"/>
      <c r="P28" s="31"/>
    </row>
    <row r="29" spans="1:16" ht="14.25" x14ac:dyDescent="0.25">
      <c r="A29" s="146"/>
      <c r="B29" s="536" t="s">
        <v>139</v>
      </c>
      <c r="C29" s="537">
        <f>C23+C25-C27</f>
        <v>0</v>
      </c>
      <c r="D29" s="537">
        <f t="shared" ref="D29:N29" si="4">D23+D25-D27</f>
        <v>0</v>
      </c>
      <c r="E29" s="537">
        <f t="shared" si="4"/>
        <v>0</v>
      </c>
      <c r="F29" s="537">
        <f t="shared" si="4"/>
        <v>0</v>
      </c>
      <c r="G29" s="537">
        <f t="shared" si="4"/>
        <v>0</v>
      </c>
      <c r="H29" s="537">
        <f t="shared" si="4"/>
        <v>0</v>
      </c>
      <c r="I29" s="537">
        <f t="shared" si="4"/>
        <v>0</v>
      </c>
      <c r="J29" s="537">
        <f t="shared" si="4"/>
        <v>0</v>
      </c>
      <c r="K29" s="537">
        <f t="shared" si="4"/>
        <v>0</v>
      </c>
      <c r="L29" s="537">
        <f t="shared" si="4"/>
        <v>0</v>
      </c>
      <c r="M29" s="537">
        <f t="shared" si="4"/>
        <v>0</v>
      </c>
      <c r="N29" s="537">
        <f t="shared" si="4"/>
        <v>0</v>
      </c>
      <c r="O29" s="538">
        <f>SUM(C29:N29)</f>
        <v>0</v>
      </c>
      <c r="P29" s="3"/>
    </row>
    <row r="30" spans="1:16" s="39" customFormat="1" ht="14.25" x14ac:dyDescent="0.25">
      <c r="A30" s="549"/>
      <c r="B30" s="558"/>
      <c r="C30" s="559"/>
      <c r="D30" s="559"/>
      <c r="E30" s="559"/>
      <c r="F30" s="559"/>
      <c r="G30" s="559"/>
      <c r="H30" s="559"/>
      <c r="I30" s="559"/>
      <c r="J30" s="559"/>
      <c r="K30" s="559"/>
      <c r="L30" s="559"/>
      <c r="M30" s="559"/>
      <c r="N30" s="559"/>
      <c r="O30" s="560"/>
      <c r="P30" s="31"/>
    </row>
    <row r="31" spans="1:16" s="60" customFormat="1" ht="14.25" x14ac:dyDescent="0.25">
      <c r="A31" s="545"/>
      <c r="B31" s="561" t="s">
        <v>140</v>
      </c>
      <c r="C31" s="547"/>
      <c r="D31" s="547"/>
      <c r="E31" s="547"/>
      <c r="F31" s="547"/>
      <c r="G31" s="547"/>
      <c r="H31" s="547"/>
      <c r="I31" s="547"/>
      <c r="J31" s="547"/>
      <c r="K31" s="547"/>
      <c r="L31" s="547"/>
      <c r="M31" s="547"/>
      <c r="N31" s="547"/>
      <c r="O31" s="548">
        <f>SUM(C31:N31)</f>
        <v>0</v>
      </c>
      <c r="P31" s="59"/>
    </row>
    <row r="32" spans="1:16" s="39" customFormat="1" ht="14.25" x14ac:dyDescent="0.25">
      <c r="A32" s="549"/>
      <c r="B32" s="562"/>
      <c r="C32" s="551"/>
      <c r="D32" s="551"/>
      <c r="E32" s="551"/>
      <c r="F32" s="551"/>
      <c r="G32" s="551"/>
      <c r="H32" s="551"/>
      <c r="I32" s="551"/>
      <c r="J32" s="551"/>
      <c r="K32" s="551"/>
      <c r="L32" s="551"/>
      <c r="M32" s="551"/>
      <c r="N32" s="551"/>
      <c r="O32" s="553"/>
      <c r="P32" s="31"/>
    </row>
    <row r="33" spans="1:78" s="60" customFormat="1" ht="14.25" x14ac:dyDescent="0.25">
      <c r="A33" s="545"/>
      <c r="B33" s="563" t="s">
        <v>141</v>
      </c>
      <c r="C33" s="547"/>
      <c r="D33" s="547"/>
      <c r="E33" s="547"/>
      <c r="F33" s="547"/>
      <c r="G33" s="547"/>
      <c r="H33" s="547"/>
      <c r="I33" s="547"/>
      <c r="J33" s="547"/>
      <c r="K33" s="547"/>
      <c r="L33" s="547"/>
      <c r="M33" s="547"/>
      <c r="N33" s="547"/>
      <c r="O33" s="548">
        <f>SUM(C33:N33)</f>
        <v>0</v>
      </c>
      <c r="P33" s="59"/>
    </row>
    <row r="34" spans="1:78" s="39" customFormat="1" ht="14.25" x14ac:dyDescent="0.25">
      <c r="A34" s="549"/>
      <c r="B34" s="562"/>
      <c r="C34" s="551"/>
      <c r="D34" s="551"/>
      <c r="E34" s="551"/>
      <c r="F34" s="551"/>
      <c r="G34" s="551"/>
      <c r="H34" s="551"/>
      <c r="I34" s="551"/>
      <c r="J34" s="551"/>
      <c r="K34" s="551"/>
      <c r="L34" s="551"/>
      <c r="M34" s="551"/>
      <c r="N34" s="551"/>
      <c r="O34" s="553"/>
      <c r="P34" s="31"/>
    </row>
    <row r="35" spans="1:78" s="60" customFormat="1" ht="14.25" x14ac:dyDescent="0.25">
      <c r="A35" s="545"/>
      <c r="B35" s="564" t="s">
        <v>142</v>
      </c>
      <c r="C35" s="565">
        <f>+C31+C25+C11</f>
        <v>0</v>
      </c>
      <c r="D35" s="565">
        <f t="shared" ref="D35:N35" si="5">+D31+D25+D11</f>
        <v>0</v>
      </c>
      <c r="E35" s="565">
        <f t="shared" si="5"/>
        <v>0</v>
      </c>
      <c r="F35" s="565">
        <f t="shared" si="5"/>
        <v>0</v>
      </c>
      <c r="G35" s="565">
        <f t="shared" si="5"/>
        <v>0</v>
      </c>
      <c r="H35" s="565">
        <f t="shared" si="5"/>
        <v>0</v>
      </c>
      <c r="I35" s="565">
        <f t="shared" si="5"/>
        <v>0</v>
      </c>
      <c r="J35" s="565">
        <f t="shared" si="5"/>
        <v>0</v>
      </c>
      <c r="K35" s="565">
        <f t="shared" si="5"/>
        <v>0</v>
      </c>
      <c r="L35" s="565">
        <f t="shared" si="5"/>
        <v>0</v>
      </c>
      <c r="M35" s="565">
        <f t="shared" si="5"/>
        <v>0</v>
      </c>
      <c r="N35" s="565">
        <f t="shared" si="5"/>
        <v>0</v>
      </c>
      <c r="O35" s="566">
        <f>SUM(C35:N35)</f>
        <v>0</v>
      </c>
      <c r="P35" s="59"/>
    </row>
    <row r="36" spans="1:78" s="60" customFormat="1" ht="14.25" x14ac:dyDescent="0.25">
      <c r="A36" s="545"/>
      <c r="B36" s="564" t="s">
        <v>143</v>
      </c>
      <c r="C36" s="565">
        <f>+C33+C27+C19</f>
        <v>0</v>
      </c>
      <c r="D36" s="565">
        <f t="shared" ref="D36:N36" si="6">+D33+D27+D19</f>
        <v>0</v>
      </c>
      <c r="E36" s="565">
        <f t="shared" si="6"/>
        <v>0</v>
      </c>
      <c r="F36" s="565">
        <f t="shared" si="6"/>
        <v>0</v>
      </c>
      <c r="G36" s="565">
        <f t="shared" si="6"/>
        <v>0</v>
      </c>
      <c r="H36" s="565">
        <f t="shared" si="6"/>
        <v>0</v>
      </c>
      <c r="I36" s="565">
        <f t="shared" si="6"/>
        <v>0</v>
      </c>
      <c r="J36" s="565">
        <f t="shared" si="6"/>
        <v>0</v>
      </c>
      <c r="K36" s="565">
        <f t="shared" si="6"/>
        <v>0</v>
      </c>
      <c r="L36" s="565">
        <f t="shared" si="6"/>
        <v>0</v>
      </c>
      <c r="M36" s="565">
        <f t="shared" si="6"/>
        <v>0</v>
      </c>
      <c r="N36" s="565">
        <f t="shared" si="6"/>
        <v>0</v>
      </c>
      <c r="O36" s="566">
        <f>SUM(C36:N36)</f>
        <v>0</v>
      </c>
      <c r="P36" s="59"/>
    </row>
    <row r="37" spans="1:78" s="39" customFormat="1" ht="14.25" x14ac:dyDescent="0.25">
      <c r="A37" s="549"/>
      <c r="B37" s="562"/>
      <c r="C37" s="551"/>
      <c r="D37" s="551"/>
      <c r="E37" s="551"/>
      <c r="F37" s="551"/>
      <c r="G37" s="551"/>
      <c r="H37" s="551"/>
      <c r="I37" s="551"/>
      <c r="J37" s="551"/>
      <c r="K37" s="551"/>
      <c r="L37" s="551"/>
      <c r="M37" s="551"/>
      <c r="N37" s="551"/>
      <c r="O37" s="567"/>
      <c r="P37" s="31"/>
    </row>
    <row r="38" spans="1:78" ht="14.25" x14ac:dyDescent="0.25">
      <c r="A38" s="146"/>
      <c r="B38" s="536" t="s">
        <v>144</v>
      </c>
      <c r="C38" s="537">
        <f>C35-C36</f>
        <v>0</v>
      </c>
      <c r="D38" s="537">
        <f t="shared" ref="D38:N38" si="7">D35-D36</f>
        <v>0</v>
      </c>
      <c r="E38" s="537">
        <f t="shared" si="7"/>
        <v>0</v>
      </c>
      <c r="F38" s="537">
        <f t="shared" si="7"/>
        <v>0</v>
      </c>
      <c r="G38" s="537">
        <f t="shared" si="7"/>
        <v>0</v>
      </c>
      <c r="H38" s="537">
        <f t="shared" si="7"/>
        <v>0</v>
      </c>
      <c r="I38" s="537">
        <f t="shared" si="7"/>
        <v>0</v>
      </c>
      <c r="J38" s="537">
        <f t="shared" si="7"/>
        <v>0</v>
      </c>
      <c r="K38" s="537">
        <f t="shared" si="7"/>
        <v>0</v>
      </c>
      <c r="L38" s="537">
        <f t="shared" si="7"/>
        <v>0</v>
      </c>
      <c r="M38" s="537">
        <f t="shared" si="7"/>
        <v>0</v>
      </c>
      <c r="N38" s="537">
        <f t="shared" si="7"/>
        <v>0</v>
      </c>
      <c r="O38" s="568">
        <f>SUM(C38:N38)</f>
        <v>0</v>
      </c>
      <c r="P38" s="3"/>
    </row>
    <row r="39" spans="1:78" s="39" customFormat="1" ht="14.25" x14ac:dyDescent="0.25">
      <c r="A39" s="549"/>
      <c r="B39" s="569"/>
      <c r="C39" s="570"/>
      <c r="D39" s="570"/>
      <c r="E39" s="570"/>
      <c r="F39" s="570"/>
      <c r="G39" s="570"/>
      <c r="H39" s="570"/>
      <c r="I39" s="570"/>
      <c r="J39" s="570"/>
      <c r="K39" s="570"/>
      <c r="L39" s="570"/>
      <c r="M39" s="570"/>
      <c r="N39" s="570"/>
      <c r="O39" s="515"/>
      <c r="P39" s="31"/>
    </row>
    <row r="40" spans="1:78" s="39" customFormat="1" ht="14.25" x14ac:dyDescent="0.25">
      <c r="A40" s="549"/>
      <c r="B40" s="569" t="s">
        <v>145</v>
      </c>
      <c r="C40" s="570">
        <f>C38*0.25</f>
        <v>0</v>
      </c>
      <c r="D40" s="570">
        <f t="shared" ref="D40:N40" si="8">D38*0.25</f>
        <v>0</v>
      </c>
      <c r="E40" s="570">
        <f t="shared" si="8"/>
        <v>0</v>
      </c>
      <c r="F40" s="570">
        <f t="shared" si="8"/>
        <v>0</v>
      </c>
      <c r="G40" s="570">
        <f t="shared" si="8"/>
        <v>0</v>
      </c>
      <c r="H40" s="570">
        <f t="shared" si="8"/>
        <v>0</v>
      </c>
      <c r="I40" s="570">
        <f t="shared" si="8"/>
        <v>0</v>
      </c>
      <c r="J40" s="570">
        <f t="shared" si="8"/>
        <v>0</v>
      </c>
      <c r="K40" s="570">
        <f t="shared" si="8"/>
        <v>0</v>
      </c>
      <c r="L40" s="570">
        <f t="shared" si="8"/>
        <v>0</v>
      </c>
      <c r="M40" s="570">
        <f t="shared" si="8"/>
        <v>0</v>
      </c>
      <c r="N40" s="570">
        <f t="shared" si="8"/>
        <v>0</v>
      </c>
      <c r="O40" s="515">
        <f>SUM(C40:N40)</f>
        <v>0</v>
      </c>
      <c r="P40" s="31"/>
    </row>
    <row r="41" spans="1:78" s="39" customFormat="1" ht="14.25" x14ac:dyDescent="0.25">
      <c r="A41" s="549"/>
      <c r="B41" s="569"/>
      <c r="C41" s="570"/>
      <c r="D41" s="570"/>
      <c r="E41" s="570"/>
      <c r="F41" s="570"/>
      <c r="G41" s="570"/>
      <c r="H41" s="570"/>
      <c r="I41" s="570"/>
      <c r="J41" s="570"/>
      <c r="K41" s="570"/>
      <c r="L41" s="570"/>
      <c r="M41" s="570"/>
      <c r="N41" s="570"/>
      <c r="O41" s="515"/>
      <c r="P41" s="31"/>
    </row>
    <row r="42" spans="1:78" ht="14.25" x14ac:dyDescent="0.25">
      <c r="A42" s="146"/>
      <c r="B42" s="536" t="s">
        <v>146</v>
      </c>
      <c r="C42" s="537">
        <f>C38-C40</f>
        <v>0</v>
      </c>
      <c r="D42" s="537">
        <f t="shared" ref="D42:N42" si="9">D38-D40</f>
        <v>0</v>
      </c>
      <c r="E42" s="537">
        <f t="shared" si="9"/>
        <v>0</v>
      </c>
      <c r="F42" s="537">
        <f t="shared" si="9"/>
        <v>0</v>
      </c>
      <c r="G42" s="537">
        <f t="shared" si="9"/>
        <v>0</v>
      </c>
      <c r="H42" s="537">
        <f t="shared" si="9"/>
        <v>0</v>
      </c>
      <c r="I42" s="537">
        <f t="shared" si="9"/>
        <v>0</v>
      </c>
      <c r="J42" s="537">
        <f t="shared" si="9"/>
        <v>0</v>
      </c>
      <c r="K42" s="537">
        <f t="shared" si="9"/>
        <v>0</v>
      </c>
      <c r="L42" s="537">
        <f t="shared" si="9"/>
        <v>0</v>
      </c>
      <c r="M42" s="537">
        <f t="shared" si="9"/>
        <v>0</v>
      </c>
      <c r="N42" s="537">
        <f t="shared" si="9"/>
        <v>0</v>
      </c>
      <c r="O42" s="568">
        <f>SUM(C42:N42)</f>
        <v>0</v>
      </c>
      <c r="P42" s="3"/>
    </row>
    <row r="43" spans="1:78" s="39" customFormat="1" ht="14.25" x14ac:dyDescent="0.25">
      <c r="A43" s="549"/>
      <c r="B43" s="571"/>
      <c r="C43" s="570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15"/>
      <c r="P43" s="31"/>
    </row>
    <row r="44" spans="1:78" s="32" customFormat="1" ht="14.25" x14ac:dyDescent="0.25">
      <c r="A44" s="572"/>
      <c r="B44" s="573" t="s">
        <v>147</v>
      </c>
      <c r="C44" s="574">
        <f>C42</f>
        <v>0</v>
      </c>
      <c r="D44" s="574">
        <f t="shared" ref="D44:N44" si="10">D42</f>
        <v>0</v>
      </c>
      <c r="E44" s="574">
        <f t="shared" si="10"/>
        <v>0</v>
      </c>
      <c r="F44" s="574">
        <f t="shared" si="10"/>
        <v>0</v>
      </c>
      <c r="G44" s="574">
        <f t="shared" si="10"/>
        <v>0</v>
      </c>
      <c r="H44" s="574">
        <f t="shared" si="10"/>
        <v>0</v>
      </c>
      <c r="I44" s="574">
        <f t="shared" si="10"/>
        <v>0</v>
      </c>
      <c r="J44" s="574">
        <f t="shared" si="10"/>
        <v>0</v>
      </c>
      <c r="K44" s="574">
        <f t="shared" si="10"/>
        <v>0</v>
      </c>
      <c r="L44" s="574">
        <f t="shared" si="10"/>
        <v>0</v>
      </c>
      <c r="M44" s="574">
        <f t="shared" si="10"/>
        <v>0</v>
      </c>
      <c r="N44" s="574">
        <f t="shared" si="10"/>
        <v>0</v>
      </c>
      <c r="O44" s="575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</row>
    <row r="45" spans="1:78" s="3" customFormat="1" ht="14.25" x14ac:dyDescent="0.25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</row>
    <row r="46" spans="1:78" s="3" customFormat="1" ht="14.25" x14ac:dyDescent="0.25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</row>
    <row r="47" spans="1:78" ht="14.25" x14ac:dyDescent="0.25">
      <c r="A47" s="347"/>
      <c r="B47" s="347"/>
      <c r="C47" s="347"/>
      <c r="D47" s="347"/>
      <c r="E47" s="347"/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9" spans="3:3" x14ac:dyDescent="0.2">
      <c r="C49" s="34"/>
    </row>
  </sheetData>
  <phoneticPr fontId="8" type="noConversion"/>
  <hyperlinks>
    <hyperlink ref="O2" location="'Financial Plan'!A1" display="Back" xr:uid="{00000000-0004-0000-0A00-000000000000}"/>
  </hyperlinks>
  <printOptions horizontalCentered="1"/>
  <pageMargins left="0.23622047244094491" right="0.23622047244094491" top="0.74803149606299213" bottom="0.74803149606299213" header="0.23622047244094491" footer="0.51181102362204722"/>
  <pageSetup scale="86" orientation="landscape" r:id="rId1"/>
  <headerFooter alignWithMargins="0"/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Q49"/>
  <sheetViews>
    <sheetView showGridLines="0" zoomScaleNormal="100" workbookViewId="0">
      <selection activeCell="M48" sqref="M48"/>
    </sheetView>
  </sheetViews>
  <sheetFormatPr defaultRowHeight="12.75" x14ac:dyDescent="0.2"/>
  <cols>
    <col min="1" max="1" width="1.28515625" customWidth="1"/>
    <col min="2" max="2" width="32.7109375" customWidth="1"/>
    <col min="3" max="6" width="9.7109375" customWidth="1"/>
    <col min="7" max="7" width="1.140625" customWidth="1"/>
  </cols>
  <sheetData>
    <row r="1" spans="1:8" ht="14.25" x14ac:dyDescent="0.25">
      <c r="A1" s="146"/>
      <c r="B1" s="504"/>
      <c r="C1" s="339"/>
      <c r="D1" s="339"/>
      <c r="E1" s="339"/>
      <c r="F1" s="340"/>
      <c r="G1" s="146"/>
      <c r="H1" s="347"/>
    </row>
    <row r="2" spans="1:8" ht="14.25" x14ac:dyDescent="0.25">
      <c r="A2" s="146"/>
      <c r="B2" s="150" t="s">
        <v>148</v>
      </c>
      <c r="C2" s="151"/>
      <c r="D2" s="151"/>
      <c r="E2" s="151"/>
      <c r="F2" s="152" t="s">
        <v>51</v>
      </c>
      <c r="G2" s="146"/>
      <c r="H2" s="347"/>
    </row>
    <row r="3" spans="1:8" ht="14.25" x14ac:dyDescent="0.25">
      <c r="A3" s="146"/>
      <c r="B3" s="153"/>
      <c r="C3" s="505"/>
      <c r="D3" s="505"/>
      <c r="E3" s="505"/>
      <c r="F3" s="158"/>
      <c r="G3" s="146"/>
      <c r="H3" s="347"/>
    </row>
    <row r="4" spans="1:8" ht="15" thickBot="1" x14ac:dyDescent="0.3">
      <c r="A4" s="146"/>
      <c r="B4" s="164" t="s">
        <v>35</v>
      </c>
      <c r="C4" s="506" t="s">
        <v>12</v>
      </c>
      <c r="D4" s="506" t="s">
        <v>13</v>
      </c>
      <c r="E4" s="506" t="s">
        <v>48</v>
      </c>
      <c r="F4" s="507" t="s">
        <v>53</v>
      </c>
      <c r="G4" s="146"/>
      <c r="H4" s="347"/>
    </row>
    <row r="5" spans="1:8" ht="14.25" x14ac:dyDescent="0.25">
      <c r="A5" s="146"/>
      <c r="B5" s="508"/>
      <c r="C5" s="509"/>
      <c r="D5" s="509"/>
      <c r="E5" s="509"/>
      <c r="F5" s="510"/>
      <c r="G5" s="146"/>
      <c r="H5" s="347"/>
    </row>
    <row r="6" spans="1:8" ht="14.25" x14ac:dyDescent="0.25">
      <c r="A6" s="146"/>
      <c r="B6" s="511" t="s">
        <v>130</v>
      </c>
      <c r="C6" s="512"/>
      <c r="D6" s="512"/>
      <c r="E6" s="512"/>
      <c r="F6" s="513"/>
      <c r="G6" s="146"/>
      <c r="H6" s="347"/>
    </row>
    <row r="7" spans="1:8" ht="14.25" x14ac:dyDescent="0.25">
      <c r="A7" s="146"/>
      <c r="B7" s="182" t="s">
        <v>125</v>
      </c>
      <c r="C7" s="514"/>
      <c r="D7" s="514"/>
      <c r="E7" s="514"/>
      <c r="F7" s="515">
        <f>SUM(C7:E7)</f>
        <v>0</v>
      </c>
      <c r="G7" s="146"/>
      <c r="H7" s="347"/>
    </row>
    <row r="8" spans="1:8" ht="14.25" x14ac:dyDescent="0.25">
      <c r="A8" s="146"/>
      <c r="B8" s="182" t="s">
        <v>126</v>
      </c>
      <c r="C8" s="514"/>
      <c r="D8" s="514"/>
      <c r="E8" s="514"/>
      <c r="F8" s="515">
        <f>SUM(C8:E8)</f>
        <v>0</v>
      </c>
      <c r="G8" s="146"/>
      <c r="H8" s="347"/>
    </row>
    <row r="9" spans="1:8" ht="14.25" x14ac:dyDescent="0.25">
      <c r="A9" s="146"/>
      <c r="B9" s="182" t="s">
        <v>127</v>
      </c>
      <c r="C9" s="514"/>
      <c r="D9" s="514"/>
      <c r="E9" s="514"/>
      <c r="F9" s="515">
        <f>SUM(C9:E9)</f>
        <v>0</v>
      </c>
      <c r="G9" s="146"/>
      <c r="H9" s="347"/>
    </row>
    <row r="10" spans="1:8" ht="15" thickBot="1" x14ac:dyDescent="0.3">
      <c r="A10" s="146"/>
      <c r="B10" s="182" t="s">
        <v>128</v>
      </c>
      <c r="C10" s="514"/>
      <c r="D10" s="514"/>
      <c r="E10" s="514"/>
      <c r="F10" s="515">
        <f>SUM(C10:E10)</f>
        <v>0</v>
      </c>
      <c r="G10" s="146"/>
      <c r="H10" s="347"/>
    </row>
    <row r="11" spans="1:8" ht="15" thickBot="1" x14ac:dyDescent="0.3">
      <c r="A11" s="146"/>
      <c r="B11" s="516" t="s">
        <v>129</v>
      </c>
      <c r="C11" s="517">
        <f>(C7+C8+C9)-C10</f>
        <v>0</v>
      </c>
      <c r="D11" s="518">
        <f>(D7+D8+D9)-D10</f>
        <v>0</v>
      </c>
      <c r="E11" s="518">
        <f>(E7+E8+E9)-E10</f>
        <v>0</v>
      </c>
      <c r="F11" s="519">
        <f>SUM(F7:F10)</f>
        <v>0</v>
      </c>
      <c r="G11" s="146"/>
      <c r="H11" s="347"/>
    </row>
    <row r="12" spans="1:8" ht="14.25" x14ac:dyDescent="0.25">
      <c r="A12" s="146"/>
      <c r="B12" s="520"/>
      <c r="C12" s="521"/>
      <c r="D12" s="522"/>
      <c r="E12" s="522"/>
      <c r="F12" s="523"/>
      <c r="G12" s="146"/>
      <c r="H12" s="347"/>
    </row>
    <row r="13" spans="1:8" ht="14.25" x14ac:dyDescent="0.25">
      <c r="A13" s="146"/>
      <c r="B13" s="389" t="s">
        <v>131</v>
      </c>
      <c r="C13" s="524"/>
      <c r="D13" s="524"/>
      <c r="E13" s="524"/>
      <c r="F13" s="525"/>
      <c r="G13" s="146"/>
      <c r="H13" s="347"/>
    </row>
    <row r="14" spans="1:8" ht="14.25" x14ac:dyDescent="0.25">
      <c r="A14" s="146"/>
      <c r="B14" s="526" t="s">
        <v>50</v>
      </c>
      <c r="C14" s="527"/>
      <c r="D14" s="527"/>
      <c r="E14" s="527"/>
      <c r="F14" s="515">
        <f>SUM(C14:E14)</f>
        <v>0</v>
      </c>
      <c r="G14" s="146"/>
      <c r="H14" s="347"/>
    </row>
    <row r="15" spans="1:8" ht="14.25" x14ac:dyDescent="0.25">
      <c r="A15" s="146"/>
      <c r="B15" s="400" t="s">
        <v>132</v>
      </c>
      <c r="C15" s="528"/>
      <c r="D15" s="528"/>
      <c r="E15" s="528"/>
      <c r="F15" s="515">
        <f>SUM(C15:E15)</f>
        <v>0</v>
      </c>
      <c r="G15" s="146"/>
      <c r="H15" s="347"/>
    </row>
    <row r="16" spans="1:8" ht="14.25" x14ac:dyDescent="0.25">
      <c r="A16" s="146"/>
      <c r="B16" s="182" t="s">
        <v>110</v>
      </c>
      <c r="C16" s="529"/>
      <c r="D16" s="529"/>
      <c r="E16" s="529"/>
      <c r="F16" s="515">
        <f>SUM(C16:E16)</f>
        <v>0</v>
      </c>
      <c r="G16" s="146"/>
      <c r="H16" s="347"/>
    </row>
    <row r="17" spans="1:8" ht="14.25" x14ac:dyDescent="0.25">
      <c r="A17" s="146"/>
      <c r="B17" s="187" t="s">
        <v>118</v>
      </c>
      <c r="C17" s="529"/>
      <c r="D17" s="529"/>
      <c r="E17" s="529"/>
      <c r="F17" s="515">
        <f>SUM(C17:E17)</f>
        <v>0</v>
      </c>
      <c r="G17" s="146"/>
      <c r="H17" s="347"/>
    </row>
    <row r="18" spans="1:8" ht="15" thickBot="1" x14ac:dyDescent="0.3">
      <c r="A18" s="146"/>
      <c r="B18" s="530" t="s">
        <v>133</v>
      </c>
      <c r="C18" s="529"/>
      <c r="D18" s="529"/>
      <c r="E18" s="529"/>
      <c r="F18" s="515">
        <f>SUM(C18:E18)</f>
        <v>0</v>
      </c>
      <c r="G18" s="146"/>
      <c r="H18" s="347"/>
    </row>
    <row r="19" spans="1:8" ht="15" thickBot="1" x14ac:dyDescent="0.3">
      <c r="A19" s="146"/>
      <c r="B19" s="516" t="s">
        <v>134</v>
      </c>
      <c r="C19" s="531">
        <f>(C14+C15+C16+C17)-C18</f>
        <v>0</v>
      </c>
      <c r="D19" s="531">
        <f>(D14+D15+D16+D17)-D18</f>
        <v>0</v>
      </c>
      <c r="E19" s="531">
        <f>(E14+E15+E16+E17)-E18</f>
        <v>0</v>
      </c>
      <c r="F19" s="532">
        <f>SUM(F14:F18)</f>
        <v>0</v>
      </c>
      <c r="G19" s="146"/>
      <c r="H19" s="347"/>
    </row>
    <row r="20" spans="1:8" ht="14.25" x14ac:dyDescent="0.25">
      <c r="A20" s="146"/>
      <c r="B20" s="533"/>
      <c r="C20" s="534"/>
      <c r="D20" s="534"/>
      <c r="E20" s="534"/>
      <c r="F20" s="535"/>
      <c r="G20" s="146"/>
      <c r="H20" s="347"/>
    </row>
    <row r="21" spans="1:8" ht="14.25" x14ac:dyDescent="0.25">
      <c r="A21" s="146"/>
      <c r="B21" s="536" t="s">
        <v>135</v>
      </c>
      <c r="C21" s="537">
        <f>C11-C19+C17</f>
        <v>0</v>
      </c>
      <c r="D21" s="537">
        <f>D11-D19+D17</f>
        <v>0</v>
      </c>
      <c r="E21" s="537">
        <f>E11-E19+E17</f>
        <v>0</v>
      </c>
      <c r="F21" s="538">
        <f>SUM(C21:E21)</f>
        <v>0</v>
      </c>
      <c r="G21" s="146"/>
      <c r="H21" s="347"/>
    </row>
    <row r="22" spans="1:8" ht="14.25" x14ac:dyDescent="0.25">
      <c r="A22" s="347"/>
      <c r="B22" s="539"/>
      <c r="C22" s="540"/>
      <c r="D22" s="540"/>
      <c r="E22" s="540"/>
      <c r="F22" s="541"/>
      <c r="G22" s="347"/>
      <c r="H22" s="347"/>
    </row>
    <row r="23" spans="1:8" ht="14.25" x14ac:dyDescent="0.25">
      <c r="A23" s="146"/>
      <c r="B23" s="536" t="s">
        <v>136</v>
      </c>
      <c r="C23" s="537">
        <f>C11-C19</f>
        <v>0</v>
      </c>
      <c r="D23" s="537">
        <f>D11-D19</f>
        <v>0</v>
      </c>
      <c r="E23" s="537">
        <f>E11-E19</f>
        <v>0</v>
      </c>
      <c r="F23" s="538">
        <f>SUM(C23:E23)</f>
        <v>0</v>
      </c>
      <c r="G23" s="146"/>
      <c r="H23" s="347"/>
    </row>
    <row r="24" spans="1:8" ht="14.25" x14ac:dyDescent="0.25">
      <c r="A24" s="146"/>
      <c r="B24" s="526"/>
      <c r="C24" s="542"/>
      <c r="D24" s="543"/>
      <c r="E24" s="543"/>
      <c r="F24" s="544"/>
      <c r="G24" s="146"/>
      <c r="H24" s="347"/>
    </row>
    <row r="25" spans="1:8" s="60" customFormat="1" ht="14.25" x14ac:dyDescent="0.25">
      <c r="A25" s="545"/>
      <c r="B25" s="546" t="s">
        <v>137</v>
      </c>
      <c r="C25" s="547"/>
      <c r="D25" s="547"/>
      <c r="E25" s="547"/>
      <c r="F25" s="548">
        <f>SUM(C25:E25)</f>
        <v>0</v>
      </c>
      <c r="G25" s="545"/>
      <c r="H25" s="576"/>
    </row>
    <row r="26" spans="1:8" s="39" customFormat="1" ht="14.25" x14ac:dyDescent="0.25">
      <c r="A26" s="549"/>
      <c r="B26" s="550"/>
      <c r="C26" s="551"/>
      <c r="D26" s="551"/>
      <c r="E26" s="551"/>
      <c r="F26" s="553"/>
      <c r="G26" s="549"/>
      <c r="H26" s="577"/>
    </row>
    <row r="27" spans="1:8" s="60" customFormat="1" ht="14.25" x14ac:dyDescent="0.25">
      <c r="A27" s="545"/>
      <c r="B27" s="546" t="s">
        <v>138</v>
      </c>
      <c r="C27" s="547"/>
      <c r="D27" s="547"/>
      <c r="E27" s="547"/>
      <c r="F27" s="548">
        <f>SUM(C27:E27)</f>
        <v>0</v>
      </c>
      <c r="G27" s="545"/>
      <c r="H27" s="576"/>
    </row>
    <row r="28" spans="1:8" s="39" customFormat="1" ht="14.25" x14ac:dyDescent="0.25">
      <c r="A28" s="549"/>
      <c r="B28" s="555"/>
      <c r="C28" s="524"/>
      <c r="D28" s="524"/>
      <c r="E28" s="524"/>
      <c r="F28" s="557"/>
      <c r="G28" s="549"/>
      <c r="H28" s="577"/>
    </row>
    <row r="29" spans="1:8" ht="14.25" x14ac:dyDescent="0.25">
      <c r="A29" s="146"/>
      <c r="B29" s="536" t="s">
        <v>139</v>
      </c>
      <c r="C29" s="537">
        <f>C23+C25-C27</f>
        <v>0</v>
      </c>
      <c r="D29" s="537">
        <f>D23+D25-D27</f>
        <v>0</v>
      </c>
      <c r="E29" s="537">
        <f>E23+E25-E27</f>
        <v>0</v>
      </c>
      <c r="F29" s="538">
        <f>SUM(C29:E29)</f>
        <v>0</v>
      </c>
      <c r="G29" s="146"/>
      <c r="H29" s="347"/>
    </row>
    <row r="30" spans="1:8" s="39" customFormat="1" ht="14.25" x14ac:dyDescent="0.25">
      <c r="A30" s="549"/>
      <c r="B30" s="558"/>
      <c r="C30" s="559"/>
      <c r="D30" s="559"/>
      <c r="E30" s="559"/>
      <c r="F30" s="560"/>
      <c r="G30" s="549"/>
      <c r="H30" s="577"/>
    </row>
    <row r="31" spans="1:8" s="60" customFormat="1" ht="14.25" x14ac:dyDescent="0.25">
      <c r="A31" s="545"/>
      <c r="B31" s="561" t="s">
        <v>140</v>
      </c>
      <c r="C31" s="547"/>
      <c r="D31" s="547"/>
      <c r="E31" s="547"/>
      <c r="F31" s="548">
        <f>SUM(C31:E31)</f>
        <v>0</v>
      </c>
      <c r="G31" s="545"/>
      <c r="H31" s="576"/>
    </row>
    <row r="32" spans="1:8" s="39" customFormat="1" ht="14.25" x14ac:dyDescent="0.25">
      <c r="A32" s="549"/>
      <c r="B32" s="562"/>
      <c r="C32" s="551"/>
      <c r="D32" s="551"/>
      <c r="E32" s="551"/>
      <c r="F32" s="553"/>
      <c r="G32" s="549"/>
      <c r="H32" s="577"/>
    </row>
    <row r="33" spans="1:69" s="60" customFormat="1" ht="14.25" x14ac:dyDescent="0.25">
      <c r="A33" s="545"/>
      <c r="B33" s="563" t="s">
        <v>141</v>
      </c>
      <c r="C33" s="547"/>
      <c r="D33" s="547"/>
      <c r="E33" s="547"/>
      <c r="F33" s="548">
        <f>SUM(C33:E33)</f>
        <v>0</v>
      </c>
      <c r="G33" s="545"/>
      <c r="H33" s="576"/>
    </row>
    <row r="34" spans="1:69" s="39" customFormat="1" ht="14.25" x14ac:dyDescent="0.25">
      <c r="A34" s="549"/>
      <c r="B34" s="562"/>
      <c r="C34" s="551"/>
      <c r="D34" s="551"/>
      <c r="E34" s="551"/>
      <c r="F34" s="553"/>
      <c r="G34" s="549"/>
      <c r="H34" s="577"/>
    </row>
    <row r="35" spans="1:69" s="60" customFormat="1" ht="14.25" x14ac:dyDescent="0.25">
      <c r="A35" s="545"/>
      <c r="B35" s="564" t="s">
        <v>142</v>
      </c>
      <c r="C35" s="565">
        <f>+C31+C25+C11</f>
        <v>0</v>
      </c>
      <c r="D35" s="565">
        <f>+D31+D25+D11</f>
        <v>0</v>
      </c>
      <c r="E35" s="565">
        <f>+E31+E25+E11</f>
        <v>0</v>
      </c>
      <c r="F35" s="566">
        <f>SUM(C35:E35)</f>
        <v>0</v>
      </c>
      <c r="G35" s="545"/>
      <c r="H35" s="576"/>
    </row>
    <row r="36" spans="1:69" s="60" customFormat="1" ht="14.25" x14ac:dyDescent="0.25">
      <c r="A36" s="545"/>
      <c r="B36" s="564" t="s">
        <v>143</v>
      </c>
      <c r="C36" s="565">
        <f>+C33+C27+C19</f>
        <v>0</v>
      </c>
      <c r="D36" s="565">
        <f>+D33+D27+D19</f>
        <v>0</v>
      </c>
      <c r="E36" s="565">
        <f>+E33+E27+E19</f>
        <v>0</v>
      </c>
      <c r="F36" s="566">
        <f>SUM(C36:E36)</f>
        <v>0</v>
      </c>
      <c r="G36" s="545"/>
      <c r="H36" s="576"/>
    </row>
    <row r="37" spans="1:69" s="39" customFormat="1" ht="14.25" x14ac:dyDescent="0.25">
      <c r="A37" s="549"/>
      <c r="B37" s="562"/>
      <c r="C37" s="551"/>
      <c r="D37" s="551"/>
      <c r="E37" s="551"/>
      <c r="F37" s="567"/>
      <c r="G37" s="549"/>
      <c r="H37" s="577"/>
    </row>
    <row r="38" spans="1:69" ht="14.25" x14ac:dyDescent="0.25">
      <c r="A38" s="146"/>
      <c r="B38" s="536" t="s">
        <v>144</v>
      </c>
      <c r="C38" s="537">
        <f>C35-C36</f>
        <v>0</v>
      </c>
      <c r="D38" s="537">
        <f>D35-D36</f>
        <v>0</v>
      </c>
      <c r="E38" s="537">
        <f>E35-E36</f>
        <v>0</v>
      </c>
      <c r="F38" s="568">
        <f>SUM(C38:E38)</f>
        <v>0</v>
      </c>
      <c r="G38" s="146"/>
      <c r="H38" s="347"/>
    </row>
    <row r="39" spans="1:69" s="39" customFormat="1" ht="14.25" x14ac:dyDescent="0.25">
      <c r="A39" s="549"/>
      <c r="B39" s="569"/>
      <c r="C39" s="570"/>
      <c r="D39" s="570"/>
      <c r="E39" s="570"/>
      <c r="F39" s="515"/>
      <c r="G39" s="549"/>
      <c r="H39" s="577"/>
    </row>
    <row r="40" spans="1:69" s="39" customFormat="1" ht="14.25" x14ac:dyDescent="0.25">
      <c r="A40" s="549"/>
      <c r="B40" s="569" t="s">
        <v>145</v>
      </c>
      <c r="C40" s="570">
        <f>C38*0.25</f>
        <v>0</v>
      </c>
      <c r="D40" s="570">
        <f>D38*0.25</f>
        <v>0</v>
      </c>
      <c r="E40" s="570">
        <f>E38*0.25</f>
        <v>0</v>
      </c>
      <c r="F40" s="515">
        <f>SUM(C40:E40)</f>
        <v>0</v>
      </c>
      <c r="G40" s="549"/>
      <c r="H40" s="577"/>
    </row>
    <row r="41" spans="1:69" s="39" customFormat="1" ht="14.25" x14ac:dyDescent="0.25">
      <c r="A41" s="549"/>
      <c r="B41" s="569"/>
      <c r="C41" s="570"/>
      <c r="D41" s="570"/>
      <c r="E41" s="570"/>
      <c r="F41" s="515"/>
      <c r="G41" s="549"/>
      <c r="H41" s="577"/>
    </row>
    <row r="42" spans="1:69" ht="14.25" x14ac:dyDescent="0.25">
      <c r="A42" s="146"/>
      <c r="B42" s="536" t="s">
        <v>146</v>
      </c>
      <c r="C42" s="537">
        <f>C38-C40</f>
        <v>0</v>
      </c>
      <c r="D42" s="537">
        <f>D38-D40</f>
        <v>0</v>
      </c>
      <c r="E42" s="537">
        <f>E38-E40</f>
        <v>0</v>
      </c>
      <c r="F42" s="568">
        <f>SUM(C42:E42)</f>
        <v>0</v>
      </c>
      <c r="G42" s="146"/>
      <c r="H42" s="347"/>
    </row>
    <row r="43" spans="1:69" s="39" customFormat="1" ht="14.25" x14ac:dyDescent="0.25">
      <c r="A43" s="549"/>
      <c r="B43" s="571"/>
      <c r="C43" s="570"/>
      <c r="D43" s="570"/>
      <c r="E43" s="570"/>
      <c r="F43" s="515"/>
      <c r="G43" s="549"/>
      <c r="H43" s="577"/>
    </row>
    <row r="44" spans="1:69" s="32" customFormat="1" ht="14.25" x14ac:dyDescent="0.25">
      <c r="A44" s="572"/>
      <c r="B44" s="573" t="s">
        <v>147</v>
      </c>
      <c r="C44" s="574">
        <f>C42</f>
        <v>0</v>
      </c>
      <c r="D44" s="574">
        <f>D42</f>
        <v>0</v>
      </c>
      <c r="E44" s="574">
        <f>E42</f>
        <v>0</v>
      </c>
      <c r="F44" s="575"/>
      <c r="G44" s="572"/>
      <c r="H44" s="502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</row>
    <row r="45" spans="1:69" s="3" customFormat="1" ht="14.25" x14ac:dyDescent="0.25">
      <c r="A45" s="146"/>
      <c r="B45" s="146"/>
      <c r="C45" s="146"/>
      <c r="D45" s="146"/>
      <c r="E45" s="146"/>
      <c r="F45" s="146"/>
      <c r="G45" s="146"/>
      <c r="H45" s="347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</row>
    <row r="46" spans="1:69" s="3" customFormat="1" ht="14.25" x14ac:dyDescent="0.25">
      <c r="A46" s="146"/>
      <c r="B46" s="146"/>
      <c r="C46" s="146"/>
      <c r="D46" s="146"/>
      <c r="E46" s="146"/>
      <c r="F46" s="146"/>
      <c r="G46" s="146"/>
      <c r="H46" s="347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</row>
    <row r="49" spans="3:3" x14ac:dyDescent="0.2">
      <c r="C49" s="34"/>
    </row>
  </sheetData>
  <phoneticPr fontId="8" type="noConversion"/>
  <hyperlinks>
    <hyperlink ref="F2" location="'Financial Plan'!A1" display="Back" xr:uid="{00000000-0004-0000-0B00-000000000000}"/>
  </hyperlinks>
  <printOptions horizontalCentered="1"/>
  <pageMargins left="0.23622047244094491" right="0.23622047244094491" top="0.74803149606299213" bottom="0.74803149606299213" header="0.23622047244094491" footer="0.51181102362204722"/>
  <pageSetup orientation="portrait" r:id="rId1"/>
  <headerFooter alignWithMargins="0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8C0FD2598BC34BB10029D630BE6C52" ma:contentTypeVersion="15" ma:contentTypeDescription="Ein neues Dokument erstellen." ma:contentTypeScope="" ma:versionID="4f5b1b3adde68a1c98f256a2a25cb658">
  <xsd:schema xmlns:xsd="http://www.w3.org/2001/XMLSchema" xmlns:xs="http://www.w3.org/2001/XMLSchema" xmlns:p="http://schemas.microsoft.com/office/2006/metadata/properties" xmlns:ns2="0b8696ba-0d60-407c-aac4-a374dc9cf1fc" xmlns:ns3="19b3734c-c8bc-42b0-8c5a-84590a3fd36e" targetNamespace="http://schemas.microsoft.com/office/2006/metadata/properties" ma:root="true" ma:fieldsID="abcaec901b33ac043ce08fa3283bb652" ns2:_="" ns3:_="">
    <xsd:import namespace="0b8696ba-0d60-407c-aac4-a374dc9cf1fc"/>
    <xsd:import namespace="19b3734c-c8bc-42b0-8c5a-84590a3fd3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696ba-0d60-407c-aac4-a374dc9cf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44713719-142a-479d-b113-b9f508a82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3734c-c8bc-42b0-8c5a-84590a3fd36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8cf6f01-6843-4c15-952e-a26e55d54a73}" ma:internalName="TaxCatchAll" ma:showField="CatchAllData" ma:web="19b3734c-c8bc-42b0-8c5a-84590a3fd3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8696ba-0d60-407c-aac4-a374dc9cf1fc">
      <Terms xmlns="http://schemas.microsoft.com/office/infopath/2007/PartnerControls"/>
    </lcf76f155ced4ddcb4097134ff3c332f>
    <TaxCatchAll xmlns="19b3734c-c8bc-42b0-8c5a-84590a3fd36e" xsi:nil="true"/>
  </documentManagement>
</p:properties>
</file>

<file path=customXml/itemProps1.xml><?xml version="1.0" encoding="utf-8"?>
<ds:datastoreItem xmlns:ds="http://schemas.openxmlformats.org/officeDocument/2006/customXml" ds:itemID="{4E25C3AD-ADE4-455D-9D1E-5030A92AB014}"/>
</file>

<file path=customXml/itemProps2.xml><?xml version="1.0" encoding="utf-8"?>
<ds:datastoreItem xmlns:ds="http://schemas.openxmlformats.org/officeDocument/2006/customXml" ds:itemID="{8A7B040A-2A8D-4D92-BEB5-C9B0217B0BE8}"/>
</file>

<file path=customXml/itemProps3.xml><?xml version="1.0" encoding="utf-8"?>
<ds:datastoreItem xmlns:ds="http://schemas.openxmlformats.org/officeDocument/2006/customXml" ds:itemID="{10312CFE-3F4D-4F75-8E68-A130ACD772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Delovni listi</vt:lpstr>
      </vt:variant>
      <vt:variant>
        <vt:i4>12</vt:i4>
      </vt:variant>
      <vt:variant>
        <vt:lpstr>Grafikoni</vt:lpstr>
      </vt:variant>
      <vt:variant>
        <vt:i4>3</vt:i4>
      </vt:variant>
      <vt:variant>
        <vt:lpstr>Imenovani obsegi</vt:lpstr>
      </vt:variant>
      <vt:variant>
        <vt:i4>11</vt:i4>
      </vt:variant>
    </vt:vector>
  </HeadingPairs>
  <TitlesOfParts>
    <vt:vector size="26" baseType="lpstr">
      <vt:lpstr>Financial Plan</vt:lpstr>
      <vt:lpstr>Executive Summary</vt:lpstr>
      <vt:lpstr>Cash flow forecast</vt:lpstr>
      <vt:lpstr>Depreciation</vt:lpstr>
      <vt:lpstr>Break-even Analysis</vt:lpstr>
      <vt:lpstr>Table Break-even point </vt:lpstr>
      <vt:lpstr>Annual Budgeting and tracking</vt:lpstr>
      <vt:lpstr>Income statement (12 months)</vt:lpstr>
      <vt:lpstr>Income statement (3 years)</vt:lpstr>
      <vt:lpstr>Balance sheet</vt:lpstr>
      <vt:lpstr>Loan Amort.10 years (monthly)</vt:lpstr>
      <vt:lpstr>Loan Amort.10 years (quarterly)</vt:lpstr>
      <vt:lpstr>Cash-flow chart</vt:lpstr>
      <vt:lpstr>Break-even point chart</vt:lpstr>
      <vt:lpstr>Budgeting &amp; tracking chart</vt:lpstr>
      <vt:lpstr>'Annual Budgeting and tracking'!Področje_tiskanja</vt:lpstr>
      <vt:lpstr>'Balance sheet'!Področje_tiskanja</vt:lpstr>
      <vt:lpstr>'Break-even Analysis'!Področje_tiskanja</vt:lpstr>
      <vt:lpstr>'Cash flow forecast'!Področje_tiskanja</vt:lpstr>
      <vt:lpstr>Depreciation!Področje_tiskanja</vt:lpstr>
      <vt:lpstr>'Executive Summary'!Področje_tiskanja</vt:lpstr>
      <vt:lpstr>'Financial Plan'!Področje_tiskanja</vt:lpstr>
      <vt:lpstr>'Income statement (12 months)'!Področje_tiskanja</vt:lpstr>
      <vt:lpstr>'Income statement (3 years)'!Področje_tiskanja</vt:lpstr>
      <vt:lpstr>'Loan Amort.10 years (monthly)'!Tiskanje_naslovov</vt:lpstr>
      <vt:lpstr>'Loan Amort.10 years (quarterly)'!Tiskanje_naslovov</vt:lpstr>
    </vt:vector>
  </TitlesOfParts>
  <Company>Carlos Echevarría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Plan Tool</dc:title>
  <dc:subject>Financial Plan Tool</dc:subject>
  <dc:creator>PTP</dc:creator>
  <cp:keywords>Financial  Plan, Management Tools</cp:keywords>
  <cp:lastModifiedBy>Karolina Borovšak</cp:lastModifiedBy>
  <cp:lastPrinted>2018-04-19T09:23:05Z</cp:lastPrinted>
  <dcterms:created xsi:type="dcterms:W3CDTF">2002-01-14T16:18:28Z</dcterms:created>
  <dcterms:modified xsi:type="dcterms:W3CDTF">2025-04-23T07:18:38Z</dcterms:modified>
  <cp:category>Management consulting / BIN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0x010100E58C0FD2598BC34BB10029D630BE6C52</vt:lpwstr>
  </property>
</Properties>
</file>